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d.docs.live.net/463b1446296a9a29/Desktop/Carbon Positive/Clients/"/>
    </mc:Choice>
  </mc:AlternateContent>
  <xr:revisionPtr revIDLastSave="15" documentId="8_{55D2D18C-E274-45D9-9172-497DDE84DB3B}" xr6:coauthVersionLast="47" xr6:coauthVersionMax="47" xr10:uidLastSave="{9B12AE84-0A12-4603-B979-8D543E88E7D0}"/>
  <workbookProtection workbookAlgorithmName="SHA-512" workbookHashValue="VcHok/jHBGZmy7tmaYbSyxJnCtwD5uIyGLscmrNxIvy82jq1LG1nPinxEs5AVjQu3vsf+YuPGpSv5KUFd4tQ1w==" workbookSaltValue="ALT1nQpXjOC7yOkTPnW/iw==" workbookSpinCount="100000" lockStructure="1"/>
  <bookViews>
    <workbookView xWindow="-108" yWindow="-108" windowWidth="23256" windowHeight="12576" xr2:uid="{00000000-000D-0000-FFFF-FFFF00000000}"/>
  </bookViews>
  <sheets>
    <sheet name="Personal Carbon Calculator" sheetId="3" r:id="rId1"/>
    <sheet name="Values" sheetId="20" state="hidden" r:id="rId2"/>
  </sheets>
  <externalReferences>
    <externalReference r:id="rId3"/>
  </externalReferences>
  <definedNames>
    <definedName name="electricity_2020_CH4">'[1]Purchased energy 2022'!#REF!</definedName>
    <definedName name="electricity_2020_CO2">'[1]Purchased energy 2022'!#REF!</definedName>
    <definedName name="electricity_2020_N2O">'[1]Purchased energy 2022'!#REF!</definedName>
    <definedName name="GWP_CH4">'[1]Refrigerant &amp; Other 2022'!$E$16</definedName>
    <definedName name="GWP_N2O">'[1]Refrigerant &amp; Other 2022'!$E$18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6" i="3" l="1"/>
  <c r="F70" i="3"/>
  <c r="F53" i="3"/>
  <c r="F21" i="3"/>
  <c r="I16" i="3"/>
  <c r="H16" i="3"/>
  <c r="G16" i="3"/>
  <c r="F16" i="3"/>
  <c r="I15" i="3"/>
  <c r="H15" i="3"/>
  <c r="G15" i="3"/>
  <c r="F15" i="3"/>
  <c r="I14" i="3"/>
  <c r="H14" i="3"/>
  <c r="G14" i="3"/>
  <c r="F14" i="3"/>
  <c r="F61" i="3"/>
  <c r="G61" i="3"/>
  <c r="H61" i="3"/>
  <c r="I61" i="3"/>
  <c r="F62" i="3"/>
  <c r="G62" i="3"/>
  <c r="H62" i="3"/>
  <c r="I62" i="3"/>
  <c r="F63" i="3"/>
  <c r="G63" i="3"/>
  <c r="H63" i="3"/>
  <c r="I63" i="3"/>
  <c r="F64" i="3"/>
  <c r="G64" i="3"/>
  <c r="H64" i="3"/>
  <c r="I64" i="3"/>
  <c r="F65" i="3"/>
  <c r="G65" i="3"/>
  <c r="H65" i="3"/>
  <c r="I65" i="3"/>
  <c r="I60" i="3"/>
  <c r="H60" i="3"/>
  <c r="G60" i="3"/>
  <c r="F60" i="3"/>
  <c r="I54" i="3"/>
  <c r="H54" i="3"/>
  <c r="G54" i="3"/>
  <c r="F54" i="3"/>
  <c r="I53" i="3"/>
  <c r="H53" i="3"/>
  <c r="G53" i="3"/>
  <c r="F35" i="3"/>
  <c r="G35" i="3"/>
  <c r="H35" i="3"/>
  <c r="I35" i="3"/>
  <c r="F36" i="3"/>
  <c r="G36" i="3"/>
  <c r="H36" i="3"/>
  <c r="I36" i="3"/>
  <c r="F37" i="3"/>
  <c r="G37" i="3"/>
  <c r="H37" i="3"/>
  <c r="I37" i="3"/>
  <c r="F38" i="3"/>
  <c r="G38" i="3"/>
  <c r="H38" i="3"/>
  <c r="I38" i="3"/>
  <c r="F39" i="3"/>
  <c r="G39" i="3"/>
  <c r="H39" i="3"/>
  <c r="I39" i="3"/>
  <c r="F40" i="3"/>
  <c r="G40" i="3"/>
  <c r="H40" i="3"/>
  <c r="I40" i="3"/>
  <c r="F41" i="3"/>
  <c r="G41" i="3"/>
  <c r="H41" i="3"/>
  <c r="I41" i="3"/>
  <c r="F42" i="3"/>
  <c r="G42" i="3"/>
  <c r="H42" i="3"/>
  <c r="I42" i="3"/>
  <c r="F43" i="3"/>
  <c r="G43" i="3"/>
  <c r="H43" i="3"/>
  <c r="I43" i="3"/>
  <c r="F44" i="3"/>
  <c r="G44" i="3"/>
  <c r="H44" i="3"/>
  <c r="I44" i="3"/>
  <c r="F45" i="3"/>
  <c r="G45" i="3"/>
  <c r="H45" i="3"/>
  <c r="I45" i="3"/>
  <c r="F46" i="3"/>
  <c r="G46" i="3"/>
  <c r="H46" i="3"/>
  <c r="I46" i="3"/>
  <c r="F47" i="3"/>
  <c r="G47" i="3"/>
  <c r="H47" i="3"/>
  <c r="I47" i="3"/>
  <c r="F48" i="3"/>
  <c r="G48" i="3"/>
  <c r="H48" i="3"/>
  <c r="I48" i="3"/>
  <c r="I34" i="3"/>
  <c r="H34" i="3"/>
  <c r="G34" i="3"/>
  <c r="F34" i="3"/>
  <c r="I28" i="3"/>
  <c r="H28" i="3"/>
  <c r="G28" i="3"/>
  <c r="F28" i="3"/>
  <c r="I21" i="3"/>
  <c r="H21" i="3"/>
  <c r="G21" i="3"/>
  <c r="I95" i="20"/>
  <c r="H95" i="20"/>
  <c r="H99" i="20" s="1"/>
  <c r="G95" i="20"/>
  <c r="G99" i="20" s="1"/>
  <c r="F95" i="20"/>
  <c r="F94" i="20"/>
  <c r="F93" i="20"/>
  <c r="F92" i="20"/>
  <c r="F91" i="20"/>
  <c r="F90" i="20"/>
  <c r="F89" i="20"/>
  <c r="I84" i="20"/>
  <c r="I99" i="20" s="1"/>
  <c r="H84" i="20"/>
  <c r="G84" i="20"/>
  <c r="F83" i="20"/>
  <c r="F82" i="20"/>
  <c r="F84" i="20" s="1"/>
  <c r="I78" i="20"/>
  <c r="H78" i="20"/>
  <c r="G78" i="20"/>
  <c r="F78" i="20"/>
  <c r="F77" i="20"/>
  <c r="F76" i="20"/>
  <c r="F75" i="20"/>
  <c r="F74" i="20"/>
  <c r="F73" i="20"/>
  <c r="F72" i="20"/>
  <c r="F71" i="20"/>
  <c r="I66" i="20"/>
  <c r="H66" i="20"/>
  <c r="G66" i="20"/>
  <c r="F64" i="20"/>
  <c r="F63" i="20"/>
  <c r="F62" i="20"/>
  <c r="F61" i="20"/>
  <c r="F60" i="20"/>
  <c r="F59" i="20"/>
  <c r="F58" i="20"/>
  <c r="F57" i="20"/>
  <c r="F56" i="20"/>
  <c r="F55" i="20"/>
  <c r="F54" i="20"/>
  <c r="F53" i="20"/>
  <c r="F52" i="20"/>
  <c r="F51" i="20"/>
  <c r="F66" i="20" s="1"/>
  <c r="F46" i="20"/>
  <c r="I34" i="20"/>
  <c r="H34" i="20"/>
  <c r="G34" i="20"/>
  <c r="F34" i="20"/>
  <c r="I28" i="20"/>
  <c r="H28" i="20"/>
  <c r="G28" i="20"/>
  <c r="F28" i="20"/>
  <c r="E27" i="20"/>
  <c r="I22" i="20"/>
  <c r="H22" i="20"/>
  <c r="G22" i="20"/>
  <c r="F21" i="20"/>
  <c r="F20" i="20"/>
  <c r="F19" i="20"/>
  <c r="F18" i="20"/>
  <c r="F17" i="20"/>
  <c r="F16" i="20"/>
  <c r="F13" i="20"/>
  <c r="F12" i="20"/>
  <c r="F11" i="20"/>
  <c r="F10" i="20"/>
  <c r="F22" i="20" s="1"/>
  <c r="F9" i="20"/>
  <c r="F8" i="20"/>
  <c r="F7" i="20"/>
  <c r="I17" i="3" l="1"/>
  <c r="I70" i="3" s="1"/>
  <c r="F99" i="20"/>
  <c r="F102" i="20" s="1"/>
  <c r="F103" i="20" s="1"/>
  <c r="F104" i="20" s="1"/>
  <c r="G49" i="3"/>
  <c r="H49" i="3"/>
  <c r="F49" i="3"/>
  <c r="F17" i="3"/>
  <c r="G17" i="3"/>
  <c r="G70" i="3" s="1"/>
  <c r="H17" i="3"/>
  <c r="H70" i="3" s="1"/>
  <c r="I49" i="3"/>
  <c r="F55" i="3"/>
  <c r="G66" i="3"/>
  <c r="H66" i="3"/>
  <c r="I66" i="3"/>
  <c r="F66" i="3"/>
  <c r="F29" i="3" l="1"/>
  <c r="I55" i="3"/>
  <c r="E22" i="3"/>
  <c r="F22" i="3" l="1"/>
  <c r="F23" i="3" s="1"/>
  <c r="G22" i="3"/>
  <c r="H22" i="3"/>
  <c r="I22" i="3"/>
  <c r="I29" i="3"/>
  <c r="H29" i="3"/>
  <c r="G29" i="3"/>
  <c r="F73" i="3" l="1"/>
  <c r="F74" i="3" s="1"/>
  <c r="F75" i="3" s="1"/>
  <c r="G23" i="3"/>
  <c r="H55" i="3"/>
  <c r="G55" i="3"/>
  <c r="I23" i="3" l="1"/>
  <c r="H23" i="3"/>
</calcChain>
</file>

<file path=xl/sharedStrings.xml><?xml version="1.0" encoding="utf-8"?>
<sst xmlns="http://schemas.openxmlformats.org/spreadsheetml/2006/main" count="361" uniqueCount="126">
  <si>
    <t>Emission source</t>
  </si>
  <si>
    <t>Unit</t>
  </si>
  <si>
    <t>Your Input</t>
  </si>
  <si>
    <r>
      <t>kg CO</t>
    </r>
    <r>
      <rPr>
        <b/>
        <vertAlign val="subscript"/>
        <sz val="11"/>
        <rFont val="Calibri"/>
        <family val="2"/>
        <scheme val="minor"/>
      </rPr>
      <t>2</t>
    </r>
    <r>
      <rPr>
        <b/>
        <sz val="11"/>
        <rFont val="Calibri"/>
        <family val="2"/>
        <scheme val="minor"/>
      </rPr>
      <t>-e</t>
    </r>
  </si>
  <si>
    <r>
      <t>CO</t>
    </r>
    <r>
      <rPr>
        <vertAlign val="subscript"/>
        <sz val="11"/>
        <rFont val="Calibri"/>
        <family val="2"/>
        <scheme val="minor"/>
      </rPr>
      <t>2</t>
    </r>
    <r>
      <rPr>
        <b/>
        <sz val="11"/>
        <rFont val="Calibri"/>
        <family val="2"/>
        <scheme val="minor"/>
      </rPr>
      <t xml:space="preserve"> (kg CO</t>
    </r>
    <r>
      <rPr>
        <b/>
        <vertAlign val="subscript"/>
        <sz val="11"/>
        <rFont val="Calibri"/>
        <family val="2"/>
        <scheme val="minor"/>
      </rPr>
      <t>2</t>
    </r>
    <r>
      <rPr>
        <b/>
        <sz val="11"/>
        <rFont val="Calibri"/>
        <family val="2"/>
        <scheme val="minor"/>
      </rPr>
      <t>)</t>
    </r>
  </si>
  <si>
    <r>
      <t>CH</t>
    </r>
    <r>
      <rPr>
        <vertAlign val="subscript"/>
        <sz val="11"/>
        <rFont val="Calibri"/>
        <family val="2"/>
        <scheme val="minor"/>
      </rPr>
      <t>4</t>
    </r>
    <r>
      <rPr>
        <b/>
        <sz val="11"/>
        <rFont val="Calibri"/>
        <family val="2"/>
        <scheme val="minor"/>
      </rPr>
      <t xml:space="preserve"> (kg CO</t>
    </r>
    <r>
      <rPr>
        <b/>
        <vertAlign val="subscript"/>
        <sz val="11"/>
        <rFont val="Calibri"/>
        <family val="2"/>
        <scheme val="minor"/>
      </rPr>
      <t>2</t>
    </r>
    <r>
      <rPr>
        <b/>
        <sz val="11"/>
        <rFont val="Calibri"/>
        <family val="2"/>
        <scheme val="minor"/>
      </rPr>
      <t>-e)</t>
    </r>
  </si>
  <si>
    <r>
      <t>N</t>
    </r>
    <r>
      <rPr>
        <b/>
        <vertAlign val="subscript"/>
        <sz val="11"/>
        <rFont val="Calibri"/>
        <family val="2"/>
        <scheme val="minor"/>
      </rPr>
      <t>2</t>
    </r>
    <r>
      <rPr>
        <b/>
        <sz val="11"/>
        <rFont val="Calibri"/>
        <family val="2"/>
        <scheme val="minor"/>
      </rPr>
      <t>O (kg CO</t>
    </r>
    <r>
      <rPr>
        <b/>
        <vertAlign val="subscript"/>
        <sz val="11"/>
        <rFont val="Calibri"/>
        <family val="2"/>
        <scheme val="minor"/>
      </rPr>
      <t>2</t>
    </r>
    <r>
      <rPr>
        <b/>
        <sz val="11"/>
        <rFont val="Calibri"/>
        <family val="2"/>
        <scheme val="minor"/>
      </rPr>
      <t>-e)</t>
    </r>
  </si>
  <si>
    <t>kg</t>
  </si>
  <si>
    <t>Diesel</t>
  </si>
  <si>
    <t>litre</t>
  </si>
  <si>
    <t>LPG</t>
  </si>
  <si>
    <t>Heavy Fuel Oil</t>
  </si>
  <si>
    <t>Light Fuel Oil</t>
  </si>
  <si>
    <t>Natural Gas</t>
  </si>
  <si>
    <t>kWh</t>
  </si>
  <si>
    <t>GJ</t>
  </si>
  <si>
    <t>Premium Petrol</t>
  </si>
  <si>
    <t>Emission Source</t>
  </si>
  <si>
    <t>Waste</t>
  </si>
  <si>
    <t>employee per day</t>
  </si>
  <si>
    <t>Methane</t>
  </si>
  <si>
    <t>R-32/125 (50.0/50.0)</t>
  </si>
  <si>
    <t>Carbon dioxide (R - 744)</t>
  </si>
  <si>
    <r>
      <t>CO</t>
    </r>
    <r>
      <rPr>
        <vertAlign val="subscript"/>
        <sz val="11"/>
        <color rgb="FF000000"/>
        <rFont val="Calibri"/>
        <family val="2"/>
        <scheme val="minor"/>
      </rPr>
      <t>2 </t>
    </r>
    <r>
      <rPr>
        <sz val="11"/>
        <color rgb="FF000000"/>
        <rFont val="Calibri"/>
        <family val="2"/>
        <scheme val="minor"/>
      </rPr>
      <t> </t>
    </r>
  </si>
  <si>
    <r>
      <t>CH</t>
    </r>
    <r>
      <rPr>
        <vertAlign val="subscript"/>
        <sz val="11"/>
        <color rgb="FF000000"/>
        <rFont val="Calibri"/>
        <family val="2"/>
        <scheme val="minor"/>
      </rPr>
      <t>4 </t>
    </r>
  </si>
  <si>
    <t xml:space="preserve">Propane (R-290) </t>
  </si>
  <si>
    <r>
      <t>C</t>
    </r>
    <r>
      <rPr>
        <vertAlign val="subscript"/>
        <sz val="11"/>
        <color theme="1"/>
        <rFont val="Calibri"/>
        <family val="2"/>
        <scheme val="minor"/>
      </rPr>
      <t>3</t>
    </r>
    <r>
      <rPr>
        <sz val="11"/>
        <color theme="1"/>
        <rFont val="Calibri"/>
        <family val="2"/>
        <scheme val="minor"/>
      </rPr>
      <t>H</t>
    </r>
    <r>
      <rPr>
        <vertAlign val="subscript"/>
        <sz val="11"/>
        <color theme="1"/>
        <rFont val="Calibri"/>
        <family val="2"/>
        <scheme val="minor"/>
      </rPr>
      <t>8</t>
    </r>
  </si>
  <si>
    <t>Nitrous oxide (R-744a)</t>
  </si>
  <si>
    <r>
      <t>N</t>
    </r>
    <r>
      <rPr>
        <vertAlign val="subscript"/>
        <sz val="11"/>
        <color rgb="FF000000"/>
        <rFont val="Calibri"/>
        <family val="2"/>
        <scheme val="minor"/>
      </rPr>
      <t>2</t>
    </r>
    <r>
      <rPr>
        <sz val="11"/>
        <color rgb="FF000000"/>
        <rFont val="Calibri"/>
        <family val="2"/>
        <scheme val="minor"/>
      </rPr>
      <t>O </t>
    </r>
  </si>
  <si>
    <t>Isobutane(R-600a)</t>
  </si>
  <si>
    <r>
      <t>C</t>
    </r>
    <r>
      <rPr>
        <vertAlign val="subscript"/>
        <sz val="11"/>
        <color theme="1"/>
        <rFont val="Calibri"/>
        <family val="2"/>
        <scheme val="minor"/>
      </rPr>
      <t>4</t>
    </r>
    <r>
      <rPr>
        <sz val="11"/>
        <color theme="1"/>
        <rFont val="Calibri"/>
        <family val="2"/>
        <scheme val="minor"/>
      </rPr>
      <t>H</t>
    </r>
    <r>
      <rPr>
        <vertAlign val="subscript"/>
        <sz val="11"/>
        <color theme="1"/>
        <rFont val="Calibri"/>
        <family val="2"/>
        <scheme val="minor"/>
      </rPr>
      <t xml:space="preserve">10 </t>
    </r>
  </si>
  <si>
    <r>
      <t>CH</t>
    </r>
    <r>
      <rPr>
        <vertAlign val="subscript"/>
        <sz val="11"/>
        <color rgb="FF000000"/>
        <rFont val="Calibri"/>
        <family val="2"/>
        <scheme val="minor"/>
      </rPr>
      <t>2</t>
    </r>
    <r>
      <rPr>
        <sz val="11"/>
        <color rgb="FF000000"/>
        <rFont val="Calibri"/>
        <family val="2"/>
        <scheme val="minor"/>
      </rPr>
      <t>FCF</t>
    </r>
    <r>
      <rPr>
        <vertAlign val="subscript"/>
        <sz val="11"/>
        <color rgb="FF000000"/>
        <rFont val="Calibri"/>
        <family val="2"/>
        <scheme val="minor"/>
      </rPr>
      <t>3 </t>
    </r>
    <r>
      <rPr>
        <sz val="11"/>
        <color rgb="FF000000"/>
        <rFont val="Calibri"/>
        <family val="2"/>
        <scheme val="minor"/>
      </rPr>
      <t> </t>
    </r>
  </si>
  <si>
    <t>Bus</t>
  </si>
  <si>
    <t>Rail</t>
  </si>
  <si>
    <t>km</t>
  </si>
  <si>
    <t>Petrol hybrid</t>
  </si>
  <si>
    <t>Diesel hybrid</t>
  </si>
  <si>
    <t>Petrol plug-in hybrid (Petrol consumption)</t>
  </si>
  <si>
    <t>Petrol plug-in hybrid (Electricity consumption)</t>
  </si>
  <si>
    <t>Diesel plug-in hybrid (Diesel consumption)</t>
  </si>
  <si>
    <t>Diesel plug-in hybrid (Electricity consumption)</t>
  </si>
  <si>
    <t>Electric</t>
  </si>
  <si>
    <t>Domestic flight</t>
  </si>
  <si>
    <t>Average passenger</t>
  </si>
  <si>
    <t>Room per night</t>
  </si>
  <si>
    <t>New Zealand</t>
  </si>
  <si>
    <t>Rail Freight</t>
  </si>
  <si>
    <t>Sea Freight</t>
  </si>
  <si>
    <t>Electricity</t>
  </si>
  <si>
    <r>
      <t>m</t>
    </r>
    <r>
      <rPr>
        <vertAlign val="superscript"/>
        <sz val="11"/>
        <color theme="1"/>
        <rFont val="Calibri"/>
        <family val="2"/>
        <scheme val="minor"/>
      </rPr>
      <t>3</t>
    </r>
  </si>
  <si>
    <t>Number Of Native Trees Required To Offset Per Tonne</t>
  </si>
  <si>
    <t>passenger x km</t>
  </si>
  <si>
    <t>tonne x km</t>
  </si>
  <si>
    <t>Electricity Used</t>
  </si>
  <si>
    <t>Natural Gas Transmission/Distribution Losses</t>
  </si>
  <si>
    <t>Refrigerants / Other Gas Emissions</t>
  </si>
  <si>
    <t>Hotel Stay</t>
  </si>
  <si>
    <t xml:space="preserve">Freight    </t>
  </si>
  <si>
    <t>Water/Wastewater</t>
  </si>
  <si>
    <t xml:space="preserve">Waste to landfill WITH gas recovery emission factors </t>
  </si>
  <si>
    <t>Waste to landfill WITHOUT gas recovery emissions</t>
  </si>
  <si>
    <t>Total Calculated Emissions</t>
  </si>
  <si>
    <t>Domestic Container Freight</t>
  </si>
  <si>
    <t>Road Freight</t>
  </si>
  <si>
    <t>International Container Freight</t>
  </si>
  <si>
    <t>Fuel Emission Summary</t>
  </si>
  <si>
    <t>Total Fuel Emissions</t>
  </si>
  <si>
    <t>Total Electricity Emissions</t>
  </si>
  <si>
    <t>Total Gas Emissions</t>
  </si>
  <si>
    <t>Default Air Conditioning (410A)</t>
  </si>
  <si>
    <t>Default Fridge/Freezer (HFC-134a  (R-134a))</t>
  </si>
  <si>
    <t>Total Travel Emissions</t>
  </si>
  <si>
    <t>Total Freight Emissions</t>
  </si>
  <si>
    <t>Total Water/Wastewater Emissions</t>
  </si>
  <si>
    <t>Total Waste Emissions</t>
  </si>
  <si>
    <t>International Short haul (&lt;3,700km)</t>
  </si>
  <si>
    <t>International Long haul (&gt;3,700km)</t>
  </si>
  <si>
    <t xml:space="preserve">Domestic Rail Freight </t>
  </si>
  <si>
    <t>Average for Bus</t>
  </si>
  <si>
    <t>National average sized aircraft</t>
  </si>
  <si>
    <r>
      <t xml:space="preserve">Air Freight </t>
    </r>
    <r>
      <rPr>
        <sz val="11"/>
        <color theme="1"/>
        <rFont val="Calibri"/>
        <family val="2"/>
        <scheme val="minor"/>
      </rPr>
      <t>(with radiative forcing multiplier)</t>
    </r>
  </si>
  <si>
    <r>
      <t xml:space="preserve">Total GHG Inventory Emissions </t>
    </r>
    <r>
      <rPr>
        <sz val="11"/>
        <rFont val="Calibri"/>
        <family val="2"/>
        <scheme val="minor"/>
      </rPr>
      <t>(Converted To Tonnes)</t>
    </r>
  </si>
  <si>
    <r>
      <t>International Short-haul</t>
    </r>
    <r>
      <rPr>
        <sz val="11"/>
        <color theme="1"/>
        <rFont val="Calibri"/>
        <family val="2"/>
        <scheme val="minor"/>
      </rPr>
      <t xml:space="preserve"> (&lt;3700km)</t>
    </r>
  </si>
  <si>
    <r>
      <t xml:space="preserve">International Long-haul </t>
    </r>
    <r>
      <rPr>
        <sz val="11"/>
        <color theme="1"/>
        <rFont val="Calibri"/>
        <family val="2"/>
        <scheme val="minor"/>
      </rPr>
      <t>(&gt;3700km)</t>
    </r>
  </si>
  <si>
    <t>Biofuel &amp; Biomass Emissions</t>
  </si>
  <si>
    <r>
      <t>Transmission &amp; Distribution Losses</t>
    </r>
    <r>
      <rPr>
        <sz val="11"/>
        <color theme="1"/>
        <rFont val="Calibri"/>
        <family val="2"/>
        <scheme val="minor"/>
      </rPr>
      <t xml:space="preserve"> (from electricity used)</t>
    </r>
  </si>
  <si>
    <t>Working From Home Energy Usage</t>
  </si>
  <si>
    <t>Purchased Electricity Emissions</t>
  </si>
  <si>
    <t>Working From Home Emissions</t>
  </si>
  <si>
    <t>Total Working From Home Emissions</t>
  </si>
  <si>
    <t>Water Supply Emissions</t>
  </si>
  <si>
    <t>General Waste</t>
  </si>
  <si>
    <t>Office Waste</t>
  </si>
  <si>
    <t>Garden Waste</t>
  </si>
  <si>
    <t>Offset Cost From Native Trees</t>
  </si>
  <si>
    <r>
      <t>Transport Fuel Emissions</t>
    </r>
    <r>
      <rPr>
        <sz val="11"/>
        <color theme="1"/>
        <rFont val="Calibri"/>
        <family val="2"/>
        <scheme val="minor"/>
      </rPr>
      <t xml:space="preserve"> (fuel used in all company owned vehicles)</t>
    </r>
  </si>
  <si>
    <t>Default option (heating not specified)</t>
  </si>
  <si>
    <t>Wastewater Use</t>
  </si>
  <si>
    <t>Average From Wastewater Treatment Plants</t>
  </si>
  <si>
    <t>Water Supply. 1000L = 1m3</t>
  </si>
  <si>
    <t>Petrol. Default Option (if fuel type not known)</t>
  </si>
  <si>
    <t>LPG (standard sizes: 9kg, 45kg, 90kg, or piped connection)</t>
  </si>
  <si>
    <t>Coal (default values)</t>
  </si>
  <si>
    <t>Wood Burnt (industrial values)</t>
  </si>
  <si>
    <r>
      <t xml:space="preserve">Stationary Combustion Fuel Emission </t>
    </r>
    <r>
      <rPr>
        <sz val="11"/>
        <color theme="1"/>
        <rFont val="Calibri"/>
        <family val="2"/>
        <scheme val="minor"/>
      </rPr>
      <t>(used within the business for manufacturing, heating, etc. Values based on commercial fuel use)</t>
    </r>
  </si>
  <si>
    <t>Regular Petrol (e.g. company cars)</t>
  </si>
  <si>
    <t>Diesel (e.g. company trucks)</t>
  </si>
  <si>
    <r>
      <t xml:space="preserve">Air Conditioning / Fridge Default Losses </t>
    </r>
    <r>
      <rPr>
        <sz val="11"/>
        <color theme="1"/>
        <rFont val="Calibri"/>
        <family val="2"/>
        <scheme val="minor"/>
      </rPr>
      <t>(all refrigerant types are specified in full version)</t>
    </r>
  </si>
  <si>
    <t xml:space="preserve">Travel </t>
  </si>
  <si>
    <t>Employee commutes to and from work / travel for work purposes in non company owned transport such as public transport, private vehicles, air travel, &amp; accommodation</t>
  </si>
  <si>
    <t>Average Metropolitan Rail</t>
  </si>
  <si>
    <t>Domestic Truck Default (average sizes &amp; fuel types)</t>
  </si>
  <si>
    <t xml:space="preserve">Domestic Air </t>
  </si>
  <si>
    <r>
      <t xml:space="preserve">Car Default </t>
    </r>
    <r>
      <rPr>
        <sz val="11"/>
        <color theme="1"/>
        <rFont val="Calibri"/>
        <family val="2"/>
        <scheme val="minor"/>
      </rPr>
      <t>(based on a car manufactured in 2001, &lt;3000cc)</t>
    </r>
  </si>
  <si>
    <t>Select landfill without gas recovery if you are unsure if your local landfill recovers their gas</t>
  </si>
  <si>
    <t>Third party freight. See the 'Fuel' emissions section for company owned vehicle emissions</t>
  </si>
  <si>
    <t>Offset At 100%</t>
  </si>
  <si>
    <r>
      <t xml:space="preserve">Total GHG Emissions Offset At 125% </t>
    </r>
    <r>
      <rPr>
        <sz val="11"/>
        <rFont val="Calibri"/>
        <family val="2"/>
        <scheme val="minor"/>
      </rPr>
      <t>(Tonnes)</t>
    </r>
  </si>
  <si>
    <t>Offsetting</t>
  </si>
  <si>
    <t>Values</t>
  </si>
  <si>
    <t>Stationary Combustion Fuel Emission</t>
  </si>
  <si>
    <t>Wood Burnt</t>
  </si>
  <si>
    <t xml:space="preserve">Personal Carbon Emissions Calculator </t>
  </si>
  <si>
    <t>Offset Cost From Native Trees (gst exclusive)</t>
  </si>
  <si>
    <t>Employee commutes to and from work, public transport, private vehicles, air travel, &amp; accommodation</t>
  </si>
  <si>
    <t>*The free calculator cannot be used towards carbon positive certification for businesses as it does not cover all of the emissions that are shown in our full version calculator. Our full version calculator also a breakdown of the emissions into scope categories (scope 1, 2, 3) that is required to follow the GHG protocol standards . See carbonpositive.org.nz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</si>
</sst>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0"/>
    <numFmt numFmtId="165" formatCode="0.00000"/>
    <numFmt numFmtId="166" formatCode="0.0000"/>
    <numFmt numFmtId="167" formatCode="0.000000"/>
    <numFmt numFmtId="168" formatCode="0.0000000"/>
    <numFmt numFmtId="169" formatCode="0.0"/>
    <numFmt numFmtId="170" formatCode="_-* #,##0.000_-;\-* #,##0.000_-;_-* &quot;-&quot;??_-;_-@_-"/>
    <numFmt numFmtId="171" formatCode="_(* #,##0.00_);_(* \(#,##0.00\);_(* &quot;-&quot;??_);_(@_)"/>
    <numFmt numFmtId="172" formatCode="&quot;$&quot;#,##0.00"/>
    <numFmt numFmtId="173" formatCode="_-* #,##0.0000_-;\-* #,##0.0000_-;_-* &quot;-&quot;????_-;_-@_-"/>
    <numFmt numFmtId="174" formatCode="_-* #,##0.00000_-;\-* #,##0.00000_-;_-*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vertAlign val="subscript"/>
      <sz val="11"/>
      <name val="Calibri"/>
      <family val="2"/>
      <scheme val="minor"/>
    </font>
    <font>
      <vertAlign val="subscript"/>
      <sz val="11"/>
      <name val="Calibri"/>
      <family val="2"/>
      <scheme val="minor"/>
    </font>
    <font>
      <sz val="11"/>
      <name val="Calibri"/>
      <family val="2"/>
      <scheme val="minor"/>
    </font>
    <font>
      <u/>
      <sz val="11"/>
      <color theme="10"/>
      <name val="Calibri"/>
      <family val="2"/>
      <scheme val="minor"/>
    </font>
    <font>
      <vertAlign val="subscript"/>
      <sz val="11"/>
      <color theme="1"/>
      <name val="Calibri"/>
      <family val="2"/>
      <scheme val="minor"/>
    </font>
    <font>
      <vertAlign val="subscript"/>
      <sz val="11"/>
      <color rgb="FF000000"/>
      <name val="Calibri"/>
      <family val="2"/>
      <scheme val="minor"/>
    </font>
    <font>
      <sz val="11"/>
      <color rgb="FF000000"/>
      <name val="Calibri"/>
      <family val="2"/>
      <scheme val="minor"/>
    </font>
    <font>
      <sz val="11"/>
      <color rgb="FF000000"/>
      <name val="Calibri"/>
      <family val="2"/>
    </font>
    <font>
      <sz val="11"/>
      <name val="Calibri"/>
      <family val="2"/>
    </font>
    <font>
      <sz val="10"/>
      <color theme="1"/>
      <name val="Arial"/>
      <family val="2"/>
    </font>
    <font>
      <sz val="10"/>
      <name val="Arial"/>
      <family val="2"/>
    </font>
    <font>
      <vertAlign val="superscript"/>
      <sz val="11"/>
      <color theme="1"/>
      <name val="Calibri"/>
      <family val="2"/>
      <scheme val="minor"/>
    </font>
    <font>
      <sz val="18"/>
      <color rgb="FF00B050"/>
      <name val="Calibri"/>
      <family val="2"/>
      <scheme val="minor"/>
    </font>
    <font>
      <sz val="24"/>
      <color rgb="FF49DBAA"/>
      <name val="Calibri"/>
      <family val="2"/>
      <scheme val="minor"/>
    </font>
  </fonts>
  <fills count="11">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6" tint="-9.9978637043366805E-2"/>
        <bgColor indexed="64"/>
      </patternFill>
    </fill>
    <fill>
      <patternFill patternType="solid">
        <fgColor theme="0"/>
        <bgColor indexed="64"/>
      </patternFill>
    </fill>
    <fill>
      <patternFill patternType="solid">
        <fgColor rgb="FFD9D9D9"/>
        <bgColor indexed="64"/>
      </patternFill>
    </fill>
    <fill>
      <patternFill patternType="solid">
        <fgColor theme="0"/>
        <bgColor rgb="FF000000"/>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79998168889431442"/>
        <bgColor indexed="64"/>
      </patternFill>
    </fill>
  </fills>
  <borders count="7">
    <border>
      <left/>
      <right/>
      <top/>
      <bottom/>
      <diagonal/>
    </border>
    <border>
      <left style="thin">
        <color theme="4"/>
      </left>
      <right style="thin">
        <color theme="4"/>
      </right>
      <top style="thin">
        <color theme="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theme="4"/>
      </left>
      <right/>
      <top style="thin">
        <color theme="4"/>
      </top>
      <bottom/>
      <diagonal/>
    </border>
  </borders>
  <cellStyleXfs count="9">
    <xf numFmtId="0" fontId="0" fillId="0" borderId="0"/>
    <xf numFmtId="0" fontId="9" fillId="0" borderId="0" applyNumberFormat="0" applyFill="0" applyBorder="0" applyAlignment="0" applyProtection="0"/>
    <xf numFmtId="0" fontId="15" fillId="0" borderId="0"/>
    <xf numFmtId="0" fontId="15" fillId="0" borderId="0"/>
    <xf numFmtId="0" fontId="15" fillId="0" borderId="0"/>
    <xf numFmtId="43" fontId="1" fillId="0" borderId="0" applyFont="0" applyFill="0" applyBorder="0" applyAlignment="0" applyProtection="0"/>
    <xf numFmtId="0" fontId="16" fillId="0" borderId="0"/>
    <xf numFmtId="0" fontId="1" fillId="0" borderId="0"/>
    <xf numFmtId="171" fontId="16" fillId="0" borderId="0" applyFont="0" applyFill="0" applyBorder="0" applyAlignment="0" applyProtection="0"/>
  </cellStyleXfs>
  <cellXfs count="150">
    <xf numFmtId="0" fontId="0" fillId="0" borderId="0" xfId="0"/>
    <xf numFmtId="0" fontId="0" fillId="0" borderId="0" xfId="0" applyProtection="1">
      <protection locked="0"/>
    </xf>
    <xf numFmtId="0" fontId="0" fillId="5" borderId="0" xfId="0" applyFill="1" applyProtection="1">
      <protection locked="0"/>
    </xf>
    <xf numFmtId="0" fontId="3" fillId="10" borderId="2" xfId="0" applyFont="1" applyFill="1" applyBorder="1" applyAlignment="1" applyProtection="1">
      <alignment horizontal="center"/>
      <protection locked="0"/>
    </xf>
    <xf numFmtId="0" fontId="0" fillId="10" borderId="2" xfId="0" applyFill="1" applyBorder="1" applyAlignment="1" applyProtection="1">
      <alignment horizontal="right" vertical="top"/>
      <protection locked="0"/>
    </xf>
    <xf numFmtId="0" fontId="8" fillId="10" borderId="2" xfId="0" applyFont="1" applyFill="1" applyBorder="1" applyAlignment="1" applyProtection="1">
      <alignment horizontal="right" vertical="top"/>
      <protection locked="0"/>
    </xf>
    <xf numFmtId="0" fontId="18" fillId="0" borderId="0" xfId="0" applyFont="1"/>
    <xf numFmtId="0" fontId="3" fillId="9" borderId="2" xfId="0" applyFont="1" applyFill="1" applyBorder="1" applyAlignment="1">
      <alignment horizontal="left" vertical="top"/>
    </xf>
    <xf numFmtId="0" fontId="3" fillId="9" borderId="2" xfId="0" applyFont="1" applyFill="1" applyBorder="1" applyAlignment="1">
      <alignment horizontal="center"/>
    </xf>
    <xf numFmtId="0" fontId="5" fillId="9" borderId="2" xfId="0" applyFont="1" applyFill="1" applyBorder="1"/>
    <xf numFmtId="0" fontId="5" fillId="9" borderId="2" xfId="0" applyFont="1" applyFill="1" applyBorder="1" applyAlignment="1">
      <alignment horizontal="left" vertical="top"/>
    </xf>
    <xf numFmtId="0" fontId="0" fillId="0" borderId="2" xfId="0" applyBorder="1"/>
    <xf numFmtId="2" fontId="8" fillId="5" borderId="2" xfId="0" applyNumberFormat="1" applyFont="1" applyFill="1" applyBorder="1" applyAlignment="1">
      <alignment horizontal="right" vertical="top" wrapText="1"/>
    </xf>
    <xf numFmtId="0" fontId="0" fillId="0" borderId="2" xfId="0" applyBorder="1" applyAlignment="1">
      <alignment horizontal="left" vertical="top"/>
    </xf>
    <xf numFmtId="0" fontId="3" fillId="3" borderId="2" xfId="0" applyFont="1" applyFill="1" applyBorder="1" applyAlignment="1">
      <alignment vertical="top" wrapText="1"/>
    </xf>
    <xf numFmtId="0" fontId="0" fillId="5" borderId="2" xfId="0" applyFill="1" applyBorder="1" applyAlignment="1">
      <alignment horizontal="left" vertical="top"/>
    </xf>
    <xf numFmtId="0" fontId="2" fillId="2" borderId="2" xfId="0" applyFont="1" applyFill="1" applyBorder="1" applyAlignment="1">
      <alignment vertical="center" wrapText="1"/>
    </xf>
    <xf numFmtId="2" fontId="4" fillId="2" borderId="2" xfId="0" applyNumberFormat="1" applyFont="1" applyFill="1" applyBorder="1" applyAlignment="1">
      <alignment horizontal="right" vertical="top"/>
    </xf>
    <xf numFmtId="0" fontId="3" fillId="3" borderId="2" xfId="0" applyFont="1" applyFill="1" applyBorder="1" applyAlignment="1">
      <alignment horizontal="left" vertical="top"/>
    </xf>
    <xf numFmtId="0" fontId="3" fillId="3" borderId="2" xfId="0" applyFont="1" applyFill="1" applyBorder="1" applyAlignment="1">
      <alignment horizontal="left" vertical="top" wrapText="1"/>
    </xf>
    <xf numFmtId="0" fontId="0" fillId="8" borderId="2" xfId="0" applyFill="1" applyBorder="1"/>
    <xf numFmtId="0" fontId="5" fillId="3" borderId="2" xfId="0" applyFont="1" applyFill="1" applyBorder="1" applyAlignment="1">
      <alignment vertical="top" wrapText="1"/>
    </xf>
    <xf numFmtId="0" fontId="8" fillId="0" borderId="2" xfId="0" applyFont="1" applyBorder="1" applyAlignment="1">
      <alignment horizontal="left" vertical="top" wrapText="1"/>
    </xf>
    <xf numFmtId="0" fontId="0" fillId="0" borderId="2" xfId="0" applyBorder="1" applyAlignment="1">
      <alignment horizontal="left" vertical="top" wrapText="1"/>
    </xf>
    <xf numFmtId="0" fontId="3" fillId="3" borderId="2" xfId="0" applyFont="1" applyFill="1" applyBorder="1" applyAlignment="1">
      <alignment vertical="top"/>
    </xf>
    <xf numFmtId="0" fontId="8" fillId="0" borderId="2" xfId="0" applyFont="1" applyBorder="1"/>
    <xf numFmtId="0" fontId="5" fillId="6" borderId="2" xfId="0" applyFont="1" applyFill="1" applyBorder="1" applyAlignment="1">
      <alignment vertical="top" wrapText="1"/>
    </xf>
    <xf numFmtId="0" fontId="8" fillId="5" borderId="2" xfId="0" applyFont="1" applyFill="1" applyBorder="1" applyAlignment="1">
      <alignment vertical="center"/>
    </xf>
    <xf numFmtId="0" fontId="8" fillId="5" borderId="2" xfId="0" applyFont="1" applyFill="1" applyBorder="1"/>
    <xf numFmtId="0" fontId="9" fillId="0" borderId="0" xfId="1" applyBorder="1" applyAlignment="1" applyProtection="1">
      <alignment horizontal="left" vertical="top" wrapText="1"/>
    </xf>
    <xf numFmtId="0" fontId="8" fillId="5" borderId="0" xfId="0" applyFont="1" applyFill="1" applyAlignment="1">
      <alignment vertical="center"/>
    </xf>
    <xf numFmtId="0" fontId="8" fillId="5" borderId="0" xfId="0" applyFont="1" applyFill="1"/>
    <xf numFmtId="0" fontId="0" fillId="0" borderId="0" xfId="0" applyAlignment="1">
      <alignment horizontal="left" vertical="top" wrapText="1"/>
    </xf>
    <xf numFmtId="0" fontId="0" fillId="0" borderId="2" xfId="0" applyBorder="1" applyAlignment="1">
      <alignment vertical="top" wrapText="1"/>
    </xf>
    <xf numFmtId="2" fontId="8" fillId="5" borderId="2" xfId="0" applyNumberFormat="1" applyFont="1" applyFill="1" applyBorder="1" applyAlignment="1">
      <alignment vertical="top"/>
    </xf>
    <xf numFmtId="0" fontId="0" fillId="0" borderId="0" xfId="0" applyAlignment="1">
      <alignment vertical="top" wrapText="1"/>
    </xf>
    <xf numFmtId="2" fontId="8" fillId="5" borderId="2" xfId="0" applyNumberFormat="1" applyFont="1" applyFill="1" applyBorder="1"/>
    <xf numFmtId="0" fontId="5" fillId="9" borderId="2" xfId="0" applyFont="1" applyFill="1" applyBorder="1" applyAlignment="1">
      <alignment vertical="center"/>
    </xf>
    <xf numFmtId="0" fontId="5" fillId="9" borderId="2" xfId="0" applyFont="1" applyFill="1" applyBorder="1" applyAlignment="1">
      <alignment horizontal="left" vertical="center"/>
    </xf>
    <xf numFmtId="2" fontId="0" fillId="4" borderId="2" xfId="0" applyNumberFormat="1" applyFill="1" applyBorder="1" applyAlignment="1">
      <alignment horizontal="right" vertical="top"/>
    </xf>
    <xf numFmtId="0" fontId="5" fillId="0" borderId="2" xfId="0" applyFont="1" applyBorder="1" applyAlignment="1">
      <alignment horizontal="left" vertical="center"/>
    </xf>
    <xf numFmtId="0" fontId="19" fillId="0" borderId="0" xfId="0" applyFont="1"/>
    <xf numFmtId="172" fontId="8" fillId="9" borderId="2" xfId="0" applyNumberFormat="1" applyFont="1" applyFill="1" applyBorder="1" applyAlignment="1">
      <alignment horizontal="right" vertical="top"/>
    </xf>
    <xf numFmtId="0" fontId="3" fillId="9" borderId="2" xfId="0" applyFont="1" applyFill="1" applyBorder="1" applyAlignment="1" applyProtection="1">
      <alignment horizontal="left" vertical="top"/>
      <protection locked="0" hidden="1"/>
    </xf>
    <xf numFmtId="0" fontId="3" fillId="9" borderId="2" xfId="0" applyFont="1" applyFill="1" applyBorder="1" applyAlignment="1" applyProtection="1">
      <alignment horizontal="center"/>
      <protection locked="0" hidden="1"/>
    </xf>
    <xf numFmtId="0" fontId="5" fillId="9" borderId="2" xfId="0" applyFont="1" applyFill="1" applyBorder="1" applyProtection="1">
      <protection locked="0" hidden="1"/>
    </xf>
    <xf numFmtId="0" fontId="5" fillId="9" borderId="2" xfId="0" applyFont="1" applyFill="1" applyBorder="1" applyAlignment="1" applyProtection="1">
      <alignment horizontal="left" vertical="top"/>
      <protection locked="0" hidden="1"/>
    </xf>
    <xf numFmtId="0" fontId="0" fillId="0" borderId="2" xfId="0" applyBorder="1" applyProtection="1">
      <protection locked="0" hidden="1"/>
    </xf>
    <xf numFmtId="0" fontId="3" fillId="10" borderId="2" xfId="0" applyFont="1" applyFill="1" applyBorder="1" applyAlignment="1" applyProtection="1">
      <alignment horizontal="center"/>
      <protection locked="0" hidden="1"/>
    </xf>
    <xf numFmtId="2" fontId="8" fillId="5" borderId="2" xfId="0" applyNumberFormat="1" applyFont="1" applyFill="1" applyBorder="1" applyAlignment="1" applyProtection="1">
      <alignment horizontal="right" vertical="top" wrapText="1"/>
      <protection locked="0" hidden="1"/>
    </xf>
    <xf numFmtId="0" fontId="0" fillId="0" borderId="2" xfId="0" applyBorder="1" applyAlignment="1" applyProtection="1">
      <alignment horizontal="left" vertical="top"/>
      <protection locked="0" hidden="1"/>
    </xf>
    <xf numFmtId="165" fontId="0" fillId="5" borderId="2" xfId="0" applyNumberFormat="1" applyFill="1" applyBorder="1" applyAlignment="1" applyProtection="1">
      <alignment horizontal="right" vertical="top" wrapText="1"/>
      <protection locked="0" hidden="1"/>
    </xf>
    <xf numFmtId="166" fontId="0" fillId="5" borderId="2" xfId="0" applyNumberFormat="1" applyFill="1" applyBorder="1" applyAlignment="1" applyProtection="1">
      <alignment horizontal="right" vertical="top" wrapText="1"/>
      <protection locked="0" hidden="1"/>
    </xf>
    <xf numFmtId="2" fontId="0" fillId="5" borderId="2" xfId="0" applyNumberFormat="1" applyFill="1" applyBorder="1" applyAlignment="1" applyProtection="1">
      <alignment horizontal="right" vertical="top" wrapText="1"/>
      <protection locked="0" hidden="1"/>
    </xf>
    <xf numFmtId="164" fontId="0" fillId="5" borderId="2" xfId="0" applyNumberFormat="1" applyFill="1" applyBorder="1" applyAlignment="1" applyProtection="1">
      <alignment horizontal="right" vertical="top" wrapText="1"/>
      <protection locked="0" hidden="1"/>
    </xf>
    <xf numFmtId="167" fontId="0" fillId="5" borderId="2" xfId="0" applyNumberFormat="1" applyFill="1" applyBorder="1" applyAlignment="1" applyProtection="1">
      <alignment horizontal="right" vertical="top" wrapText="1"/>
      <protection locked="0" hidden="1"/>
    </xf>
    <xf numFmtId="168" fontId="0" fillId="5" borderId="2" xfId="0" applyNumberFormat="1" applyFill="1" applyBorder="1" applyAlignment="1" applyProtection="1">
      <alignment horizontal="right" vertical="top" wrapText="1"/>
      <protection locked="0" hidden="1"/>
    </xf>
    <xf numFmtId="169" fontId="0" fillId="5" borderId="2" xfId="0" applyNumberFormat="1" applyFill="1" applyBorder="1" applyAlignment="1" applyProtection="1">
      <alignment horizontal="right" vertical="top" wrapText="1"/>
      <protection locked="0" hidden="1"/>
    </xf>
    <xf numFmtId="164" fontId="8" fillId="5" borderId="1" xfId="0" applyNumberFormat="1" applyFont="1" applyFill="1" applyBorder="1" applyAlignment="1" applyProtection="1">
      <alignment horizontal="right" vertical="top"/>
      <protection locked="0" hidden="1"/>
    </xf>
    <xf numFmtId="0" fontId="8" fillId="5" borderId="1" xfId="0" applyFont="1" applyFill="1" applyBorder="1" applyAlignment="1" applyProtection="1">
      <alignment horizontal="right" vertical="top"/>
      <protection locked="0" hidden="1"/>
    </xf>
    <xf numFmtId="0" fontId="8" fillId="5" borderId="6" xfId="0" applyFont="1" applyFill="1" applyBorder="1" applyAlignment="1" applyProtection="1">
      <alignment horizontal="right" vertical="top"/>
      <protection locked="0" hidden="1"/>
    </xf>
    <xf numFmtId="164" fontId="8" fillId="5" borderId="2" xfId="0" applyNumberFormat="1" applyFont="1" applyFill="1" applyBorder="1" applyAlignment="1" applyProtection="1">
      <alignment horizontal="right" vertical="top"/>
      <protection locked="0" hidden="1"/>
    </xf>
    <xf numFmtId="0" fontId="8" fillId="5" borderId="2" xfId="0" applyFont="1" applyFill="1" applyBorder="1" applyAlignment="1" applyProtection="1">
      <alignment horizontal="right" vertical="top"/>
      <protection locked="0" hidden="1"/>
    </xf>
    <xf numFmtId="0" fontId="3" fillId="3" borderId="2" xfId="0" applyFont="1" applyFill="1" applyBorder="1" applyAlignment="1" applyProtection="1">
      <alignment vertical="top" wrapText="1"/>
      <protection locked="0" hidden="1"/>
    </xf>
    <xf numFmtId="164" fontId="8" fillId="5" borderId="2" xfId="0" applyNumberFormat="1" applyFont="1" applyFill="1" applyBorder="1" applyAlignment="1" applyProtection="1">
      <alignment horizontal="right" vertical="top" wrapText="1"/>
      <protection locked="0" hidden="1"/>
    </xf>
    <xf numFmtId="165" fontId="8" fillId="5" borderId="2" xfId="0" applyNumberFormat="1" applyFont="1" applyFill="1" applyBorder="1" applyAlignment="1" applyProtection="1">
      <alignment horizontal="right" vertical="top" wrapText="1"/>
      <protection locked="0" hidden="1"/>
    </xf>
    <xf numFmtId="0" fontId="0" fillId="5" borderId="2" xfId="0" applyFill="1" applyBorder="1" applyAlignment="1" applyProtection="1">
      <alignment horizontal="left" vertical="top"/>
      <protection locked="0" hidden="1"/>
    </xf>
    <xf numFmtId="0" fontId="0" fillId="0" borderId="0" xfId="0" applyProtection="1">
      <protection locked="0" hidden="1"/>
    </xf>
    <xf numFmtId="0" fontId="2" fillId="2" borderId="2" xfId="0" applyFont="1" applyFill="1" applyBorder="1" applyAlignment="1" applyProtection="1">
      <alignment vertical="center" wrapText="1"/>
      <protection locked="0" hidden="1"/>
    </xf>
    <xf numFmtId="2" fontId="4" fillId="2" borderId="2" xfId="0" applyNumberFormat="1" applyFont="1" applyFill="1" applyBorder="1" applyAlignment="1" applyProtection="1">
      <alignment horizontal="right" vertical="top"/>
      <protection locked="0" hidden="1"/>
    </xf>
    <xf numFmtId="0" fontId="3" fillId="3" borderId="2" xfId="0" applyFont="1" applyFill="1" applyBorder="1" applyAlignment="1" applyProtection="1">
      <alignment horizontal="left" vertical="top"/>
      <protection locked="0" hidden="1"/>
    </xf>
    <xf numFmtId="170" fontId="8" fillId="5" borderId="2" xfId="0" applyNumberFormat="1" applyFont="1" applyFill="1" applyBorder="1" applyAlignment="1" applyProtection="1">
      <alignment horizontal="right" vertical="top"/>
      <protection locked="0" hidden="1"/>
    </xf>
    <xf numFmtId="173" fontId="8" fillId="5" borderId="2" xfId="0" applyNumberFormat="1" applyFont="1" applyFill="1" applyBorder="1" applyAlignment="1" applyProtection="1">
      <alignment horizontal="right"/>
      <protection locked="0" hidden="1"/>
    </xf>
    <xf numFmtId="174" fontId="8" fillId="5" borderId="2" xfId="0" applyNumberFormat="1" applyFont="1" applyFill="1" applyBorder="1" applyAlignment="1" applyProtection="1">
      <alignment horizontal="right"/>
      <protection locked="0" hidden="1"/>
    </xf>
    <xf numFmtId="0" fontId="3" fillId="3" borderId="2" xfId="0" applyFont="1" applyFill="1" applyBorder="1" applyAlignment="1" applyProtection="1">
      <alignment horizontal="left" vertical="top" wrapText="1"/>
      <protection locked="0" hidden="1"/>
    </xf>
    <xf numFmtId="0" fontId="0" fillId="8" borderId="2" xfId="0" applyFill="1" applyBorder="1" applyProtection="1">
      <protection locked="0" hidden="1"/>
    </xf>
    <xf numFmtId="166" fontId="8" fillId="5" borderId="2" xfId="0" applyNumberFormat="1" applyFont="1" applyFill="1" applyBorder="1" applyAlignment="1" applyProtection="1">
      <alignment horizontal="right" vertical="top"/>
      <protection locked="0" hidden="1"/>
    </xf>
    <xf numFmtId="165" fontId="8" fillId="5" borderId="2" xfId="0" applyNumberFormat="1" applyFont="1" applyFill="1" applyBorder="1" applyAlignment="1" applyProtection="1">
      <alignment horizontal="right" vertical="top"/>
      <protection locked="0" hidden="1"/>
    </xf>
    <xf numFmtId="0" fontId="5" fillId="3" borderId="2" xfId="0" applyFont="1" applyFill="1" applyBorder="1" applyAlignment="1" applyProtection="1">
      <alignment vertical="top" wrapText="1"/>
      <protection locked="0" hidden="1"/>
    </xf>
    <xf numFmtId="0" fontId="8" fillId="0" borderId="2" xfId="0" applyFont="1" applyBorder="1" applyAlignment="1" applyProtection="1">
      <alignment horizontal="left" vertical="top" wrapText="1"/>
      <protection locked="0" hidden="1"/>
    </xf>
    <xf numFmtId="170" fontId="8" fillId="5" borderId="2" xfId="0" applyNumberFormat="1" applyFont="1" applyFill="1" applyBorder="1" applyAlignment="1" applyProtection="1">
      <alignment horizontal="left" vertical="top"/>
      <protection locked="0" hidden="1"/>
    </xf>
    <xf numFmtId="0" fontId="0" fillId="0" borderId="2" xfId="0" applyBorder="1" applyAlignment="1" applyProtection="1">
      <alignment horizontal="left" vertical="top" wrapText="1"/>
      <protection locked="0" hidden="1"/>
    </xf>
    <xf numFmtId="0" fontId="0" fillId="10" borderId="2" xfId="0" applyFill="1" applyBorder="1" applyAlignment="1" applyProtection="1">
      <alignment horizontal="right" vertical="top"/>
      <protection locked="0" hidden="1"/>
    </xf>
    <xf numFmtId="0" fontId="0" fillId="5" borderId="2" xfId="0" applyFill="1" applyBorder="1" applyAlignment="1" applyProtection="1">
      <alignment horizontal="right" vertical="top"/>
      <protection locked="0" hidden="1"/>
    </xf>
    <xf numFmtId="0" fontId="0" fillId="3" borderId="2" xfId="0" applyFill="1" applyBorder="1" applyProtection="1">
      <protection locked="0" hidden="1"/>
    </xf>
    <xf numFmtId="0" fontId="0" fillId="5" borderId="2" xfId="0" applyFill="1" applyBorder="1" applyAlignment="1" applyProtection="1">
      <alignment horizontal="left" vertical="top" wrapText="1"/>
      <protection locked="0" hidden="1"/>
    </xf>
    <xf numFmtId="0" fontId="3" fillId="3" borderId="2" xfId="0" applyFont="1" applyFill="1" applyBorder="1" applyAlignment="1" applyProtection="1">
      <alignment vertical="top"/>
      <protection locked="0" hidden="1"/>
    </xf>
    <xf numFmtId="0" fontId="8" fillId="0" borderId="2" xfId="0" applyFont="1" applyBorder="1" applyProtection="1">
      <protection locked="0" hidden="1"/>
    </xf>
    <xf numFmtId="0" fontId="8" fillId="10" borderId="2" xfId="0" applyFont="1" applyFill="1" applyBorder="1" applyAlignment="1" applyProtection="1">
      <alignment horizontal="right" vertical="top"/>
      <protection locked="0" hidden="1"/>
    </xf>
    <xf numFmtId="164" fontId="13" fillId="7" borderId="2" xfId="0" applyNumberFormat="1" applyFont="1" applyFill="1" applyBorder="1" applyProtection="1">
      <protection locked="0" hidden="1"/>
    </xf>
    <xf numFmtId="164" fontId="8" fillId="5" borderId="2" xfId="0" applyNumberFormat="1" applyFont="1" applyFill="1" applyBorder="1" applyAlignment="1" applyProtection="1">
      <alignment vertical="top"/>
      <protection locked="0" hidden="1"/>
    </xf>
    <xf numFmtId="165" fontId="8" fillId="5" borderId="2" xfId="0" applyNumberFormat="1" applyFont="1" applyFill="1" applyBorder="1" applyAlignment="1" applyProtection="1">
      <alignment vertical="top"/>
      <protection locked="0" hidden="1"/>
    </xf>
    <xf numFmtId="166" fontId="8" fillId="5" borderId="2" xfId="0" applyNumberFormat="1" applyFont="1" applyFill="1" applyBorder="1" applyAlignment="1" applyProtection="1">
      <alignment vertical="top"/>
      <protection locked="0" hidden="1"/>
    </xf>
    <xf numFmtId="164" fontId="13" fillId="5" borderId="2" xfId="0" applyNumberFormat="1" applyFont="1" applyFill="1" applyBorder="1" applyProtection="1">
      <protection locked="0" hidden="1"/>
    </xf>
    <xf numFmtId="165" fontId="13" fillId="5" borderId="2" xfId="0" applyNumberFormat="1" applyFont="1" applyFill="1" applyBorder="1" applyProtection="1">
      <protection locked="0" hidden="1"/>
    </xf>
    <xf numFmtId="166" fontId="13" fillId="5" borderId="2" xfId="0" applyNumberFormat="1" applyFont="1" applyFill="1" applyBorder="1" applyProtection="1">
      <protection locked="0" hidden="1"/>
    </xf>
    <xf numFmtId="0" fontId="5" fillId="6" borderId="2" xfId="0" applyFont="1" applyFill="1" applyBorder="1" applyAlignment="1" applyProtection="1">
      <alignment vertical="top" wrapText="1"/>
      <protection locked="0" hidden="1"/>
    </xf>
    <xf numFmtId="0" fontId="8" fillId="5" borderId="2" xfId="0" applyFont="1" applyFill="1" applyBorder="1" applyAlignment="1" applyProtection="1">
      <alignment vertical="center"/>
      <protection locked="0" hidden="1"/>
    </xf>
    <xf numFmtId="0" fontId="8" fillId="5" borderId="2" xfId="0" applyFont="1" applyFill="1" applyBorder="1" applyProtection="1">
      <protection locked="0" hidden="1"/>
    </xf>
    <xf numFmtId="0" fontId="13" fillId="7" borderId="2" xfId="0" applyFont="1" applyFill="1" applyBorder="1" applyProtection="1">
      <protection locked="0" hidden="1"/>
    </xf>
    <xf numFmtId="2" fontId="8" fillId="5" borderId="2" xfId="0" applyNumberFormat="1" applyFont="1" applyFill="1" applyBorder="1" applyAlignment="1" applyProtection="1">
      <alignment horizontal="right" vertical="top"/>
      <protection locked="0" hidden="1"/>
    </xf>
    <xf numFmtId="0" fontId="9" fillId="0" borderId="0" xfId="1" applyBorder="1" applyAlignment="1" applyProtection="1">
      <alignment horizontal="left" vertical="top" wrapText="1"/>
      <protection locked="0" hidden="1"/>
    </xf>
    <xf numFmtId="0" fontId="8" fillId="5" borderId="0" xfId="0" applyFont="1" applyFill="1" applyAlignment="1" applyProtection="1">
      <alignment vertical="center"/>
      <protection locked="0" hidden="1"/>
    </xf>
    <xf numFmtId="0" fontId="8" fillId="5" borderId="0" xfId="0" applyFont="1" applyFill="1" applyProtection="1">
      <protection locked="0" hidden="1"/>
    </xf>
    <xf numFmtId="0" fontId="0" fillId="0" borderId="2" xfId="0" applyBorder="1" applyAlignment="1" applyProtection="1">
      <alignment vertical="center"/>
      <protection locked="0" hidden="1"/>
    </xf>
    <xf numFmtId="164" fontId="12" fillId="5" borderId="2" xfId="0" applyNumberFormat="1" applyFont="1" applyFill="1" applyBorder="1" applyAlignment="1" applyProtection="1">
      <alignment horizontal="right" vertical="top"/>
      <protection locked="0" hidden="1"/>
    </xf>
    <xf numFmtId="166" fontId="12" fillId="5" borderId="2" xfId="0" applyNumberFormat="1" applyFont="1" applyFill="1" applyBorder="1" applyAlignment="1" applyProtection="1">
      <alignment horizontal="right" vertical="top"/>
      <protection locked="0" hidden="1"/>
    </xf>
    <xf numFmtId="164" fontId="14" fillId="7" borderId="2" xfId="0" applyNumberFormat="1" applyFont="1" applyFill="1" applyBorder="1" applyProtection="1">
      <protection locked="0" hidden="1"/>
    </xf>
    <xf numFmtId="167" fontId="14" fillId="7" borderId="2" xfId="0" applyNumberFormat="1" applyFont="1" applyFill="1" applyBorder="1" applyProtection="1">
      <protection locked="0" hidden="1"/>
    </xf>
    <xf numFmtId="0" fontId="14" fillId="7" borderId="2" xfId="0" applyFont="1" applyFill="1" applyBorder="1" applyProtection="1">
      <protection locked="0" hidden="1"/>
    </xf>
    <xf numFmtId="3" fontId="0" fillId="10" borderId="2" xfId="0" applyNumberFormat="1" applyFill="1" applyBorder="1" applyAlignment="1" applyProtection="1">
      <alignment horizontal="right" vertical="top"/>
      <protection locked="0" hidden="1"/>
    </xf>
    <xf numFmtId="164" fontId="14" fillId="5" borderId="2" xfId="0" applyNumberFormat="1" applyFont="1" applyFill="1" applyBorder="1" applyProtection="1">
      <protection locked="0" hidden="1"/>
    </xf>
    <xf numFmtId="0" fontId="0" fillId="0" borderId="0" xfId="0" applyAlignment="1" applyProtection="1">
      <alignment horizontal="left" vertical="top" wrapText="1"/>
      <protection locked="0" hidden="1"/>
    </xf>
    <xf numFmtId="0" fontId="0" fillId="0" borderId="2" xfId="0" applyBorder="1" applyAlignment="1" applyProtection="1">
      <alignment vertical="top" wrapText="1"/>
      <protection locked="0" hidden="1"/>
    </xf>
    <xf numFmtId="164" fontId="8" fillId="7" borderId="2" xfId="0" applyNumberFormat="1" applyFont="1" applyFill="1" applyBorder="1" applyAlignment="1" applyProtection="1">
      <alignment vertical="top"/>
      <protection locked="0" hidden="1"/>
    </xf>
    <xf numFmtId="2" fontId="8" fillId="5" borderId="2" xfId="0" applyNumberFormat="1" applyFont="1" applyFill="1" applyBorder="1" applyAlignment="1" applyProtection="1">
      <alignment vertical="top"/>
      <protection locked="0" hidden="1"/>
    </xf>
    <xf numFmtId="0" fontId="0" fillId="0" borderId="0" xfId="0" applyAlignment="1" applyProtection="1">
      <alignment vertical="top" wrapText="1"/>
      <protection locked="0" hidden="1"/>
    </xf>
    <xf numFmtId="164" fontId="8" fillId="7" borderId="2" xfId="0" applyNumberFormat="1" applyFont="1" applyFill="1" applyBorder="1" applyAlignment="1" applyProtection="1">
      <alignment horizontal="right" vertical="top"/>
      <protection locked="0" hidden="1"/>
    </xf>
    <xf numFmtId="0" fontId="8" fillId="0" borderId="2" xfId="0" applyFont="1" applyBorder="1" applyAlignment="1" applyProtection="1">
      <alignment horizontal="right" vertical="top"/>
      <protection locked="0" hidden="1"/>
    </xf>
    <xf numFmtId="164" fontId="8" fillId="0" borderId="2" xfId="0" applyNumberFormat="1" applyFont="1" applyBorder="1" applyAlignment="1" applyProtection="1">
      <alignment horizontal="right" vertical="top"/>
      <protection locked="0" hidden="1"/>
    </xf>
    <xf numFmtId="2" fontId="8" fillId="5" borderId="2" xfId="0" applyNumberFormat="1" applyFont="1" applyFill="1" applyBorder="1" applyProtection="1">
      <protection locked="0" hidden="1"/>
    </xf>
    <xf numFmtId="0" fontId="5" fillId="9" borderId="2" xfId="0" applyFont="1" applyFill="1" applyBorder="1" applyAlignment="1" applyProtection="1">
      <alignment vertical="center"/>
      <protection locked="0" hidden="1"/>
    </xf>
    <xf numFmtId="0" fontId="5" fillId="9" borderId="2" xfId="0" applyFont="1" applyFill="1" applyBorder="1" applyAlignment="1" applyProtection="1">
      <alignment horizontal="left" vertical="center"/>
      <protection locked="0" hidden="1"/>
    </xf>
    <xf numFmtId="2" fontId="0" fillId="4" borderId="2" xfId="0" applyNumberFormat="1" applyFill="1" applyBorder="1" applyAlignment="1" applyProtection="1">
      <alignment horizontal="right" vertical="top"/>
      <protection locked="0" hidden="1"/>
    </xf>
    <xf numFmtId="0" fontId="5" fillId="0" borderId="2" xfId="0" applyFont="1" applyBorder="1" applyAlignment="1" applyProtection="1">
      <alignment horizontal="left" vertical="center"/>
      <protection locked="0" hidden="1"/>
    </xf>
    <xf numFmtId="172" fontId="8" fillId="4" borderId="2" xfId="0" applyNumberFormat="1" applyFont="1" applyFill="1" applyBorder="1" applyAlignment="1" applyProtection="1">
      <alignment horizontal="right" vertical="top"/>
      <protection locked="0" hidden="1"/>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2" xfId="0" applyFont="1" applyFill="1" applyBorder="1" applyAlignment="1">
      <alignment horizontal="left" vertical="center" wrapText="1"/>
    </xf>
    <xf numFmtId="0" fontId="2" fillId="2" borderId="2" xfId="0" applyFont="1" applyFill="1" applyBorder="1" applyAlignment="1">
      <alignment horizontal="left"/>
    </xf>
    <xf numFmtId="0" fontId="3" fillId="3" borderId="2" xfId="0" applyFont="1" applyFill="1" applyBorder="1" applyAlignment="1">
      <alignment vertical="top" wrapText="1"/>
    </xf>
    <xf numFmtId="0" fontId="3" fillId="3" borderId="2" xfId="0" applyFont="1" applyFill="1" applyBorder="1" applyAlignment="1">
      <alignment horizontal="left" vertical="center" wrapText="1"/>
    </xf>
    <xf numFmtId="0" fontId="4" fillId="2" borderId="3"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applyAlignment="1">
      <alignment horizontal="left"/>
    </xf>
    <xf numFmtId="0" fontId="0" fillId="0" borderId="0" xfId="0" applyAlignment="1">
      <alignment horizontal="left" wrapText="1"/>
    </xf>
    <xf numFmtId="0" fontId="3" fillId="3" borderId="2" xfId="0" applyFont="1" applyFill="1" applyBorder="1" applyAlignment="1">
      <alignment horizontal="left" vertical="top" wrapText="1"/>
    </xf>
    <xf numFmtId="0" fontId="3" fillId="3" borderId="2" xfId="0" applyFont="1" applyFill="1" applyBorder="1" applyAlignment="1" applyProtection="1">
      <alignment horizontal="left" vertical="center" wrapText="1"/>
      <protection locked="0" hidden="1"/>
    </xf>
    <xf numFmtId="0" fontId="2" fillId="2" borderId="2" xfId="0" applyFont="1" applyFill="1" applyBorder="1" applyAlignment="1" applyProtection="1">
      <alignment horizontal="left" vertical="center" wrapText="1"/>
      <protection locked="0" hidden="1"/>
    </xf>
    <xf numFmtId="0" fontId="2" fillId="2" borderId="3" xfId="0" applyFont="1" applyFill="1" applyBorder="1" applyAlignment="1" applyProtection="1">
      <alignment horizontal="left"/>
      <protection locked="0" hidden="1"/>
    </xf>
    <xf numFmtId="0" fontId="2" fillId="2" borderId="4" xfId="0" applyFont="1" applyFill="1" applyBorder="1" applyAlignment="1" applyProtection="1">
      <alignment horizontal="left"/>
      <protection locked="0" hidden="1"/>
    </xf>
    <xf numFmtId="0" fontId="2" fillId="2" borderId="5" xfId="0" applyFont="1" applyFill="1" applyBorder="1" applyAlignment="1" applyProtection="1">
      <alignment horizontal="left"/>
      <protection locked="0" hidden="1"/>
    </xf>
    <xf numFmtId="0" fontId="4" fillId="2" borderId="3" xfId="0" applyFont="1" applyFill="1" applyBorder="1" applyAlignment="1" applyProtection="1">
      <alignment horizontal="left"/>
      <protection locked="0" hidden="1"/>
    </xf>
    <xf numFmtId="0" fontId="4" fillId="2" borderId="4" xfId="0" applyFont="1" applyFill="1" applyBorder="1" applyAlignment="1" applyProtection="1">
      <alignment horizontal="left"/>
      <protection locked="0" hidden="1"/>
    </xf>
    <xf numFmtId="0" fontId="4" fillId="2" borderId="5" xfId="0" applyFont="1" applyFill="1" applyBorder="1" applyAlignment="1" applyProtection="1">
      <alignment horizontal="left"/>
      <protection locked="0" hidden="1"/>
    </xf>
    <xf numFmtId="0" fontId="3" fillId="3" borderId="2" xfId="0" applyFont="1" applyFill="1" applyBorder="1" applyAlignment="1" applyProtection="1">
      <alignment horizontal="left" vertical="top" wrapText="1"/>
      <protection locked="0" hidden="1"/>
    </xf>
    <xf numFmtId="0" fontId="2" fillId="2" borderId="2" xfId="0" applyFont="1" applyFill="1" applyBorder="1" applyAlignment="1" applyProtection="1">
      <alignment horizontal="left"/>
      <protection locked="0" hidden="1"/>
    </xf>
    <xf numFmtId="0" fontId="0" fillId="0" borderId="2" xfId="0" applyBorder="1" applyAlignment="1" applyProtection="1">
      <alignment horizontal="left" vertical="top"/>
      <protection locked="0" hidden="1"/>
    </xf>
    <xf numFmtId="0" fontId="3" fillId="3" borderId="2" xfId="0" applyFont="1" applyFill="1" applyBorder="1" applyAlignment="1" applyProtection="1">
      <alignment vertical="top" wrapText="1"/>
      <protection locked="0" hidden="1"/>
    </xf>
  </cellXfs>
  <cellStyles count="9">
    <cellStyle name="Comma 23" xfId="5" xr:uid="{734A8F09-BF27-490E-9621-943EFA239496}"/>
    <cellStyle name="Comma 4" xfId="8" xr:uid="{92CE2B02-0F25-4EED-99C7-8F1AFBDDFA72}"/>
    <cellStyle name="Hyperlink" xfId="1" builtinId="8"/>
    <cellStyle name="Normal" xfId="0" builtinId="0"/>
    <cellStyle name="Normal 102 2" xfId="6" xr:uid="{582D1730-7A5A-471C-A47A-3362CE3977B2}"/>
    <cellStyle name="Normal 129" xfId="4" xr:uid="{AA22008C-2C57-402A-AD55-2AD8923084C4}"/>
    <cellStyle name="Normal 130" xfId="2" xr:uid="{522078F8-9A63-4302-9580-B88A3DA03BBA}"/>
    <cellStyle name="Normal 131" xfId="3" xr:uid="{A71A4F24-686E-4B62-A1C9-421C3CB511E1}"/>
    <cellStyle name="Normal 8 4" xfId="7" xr:uid="{CA15D187-B608-468B-B187-08D9C96C0DF0}"/>
  </cellStyles>
  <dxfs count="0"/>
  <tableStyles count="0" defaultTableStyle="TableStyleMedium2" defaultPivotStyle="PivotStyleLight16"/>
  <colors>
    <mruColors>
      <color rgb="FF49DBAA"/>
      <color rgb="FF00A6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2255520</xdr:colOff>
      <xdr:row>7</xdr:row>
      <xdr:rowOff>17301</xdr:rowOff>
    </xdr:to>
    <xdr:pic>
      <xdr:nvPicPr>
        <xdr:cNvPr id="3" name="Picture 2">
          <a:extLst>
            <a:ext uri="{FF2B5EF4-FFF2-40B4-BE49-F238E27FC236}">
              <a16:creationId xmlns:a16="http://schemas.microsoft.com/office/drawing/2014/main" id="{730FB9BA-D699-02C7-4812-2E16B27D38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2880"/>
          <a:ext cx="2255520" cy="11145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Carbon%20Positive/Calculators/Carbon%20Positive/Calculators/Carbon%20Positive/Calculators/Carbon%20Positive/Calculators/Interactive-workbook-2022-MEG-25-May-22_uprotected.xlsx?8A5FF6EC" TargetMode="External"/><Relationship Id="rId1" Type="http://schemas.openxmlformats.org/officeDocument/2006/relationships/externalLinkPath" Target="file:///\\8A5FF6EC\Interactive-workbook-2022-MEG-25-May-22_u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Summary Sheet"/>
      <sheetName val="Fuel 2022"/>
      <sheetName val="Fuel workbook 2022"/>
      <sheetName val="T&amp;D losses 2022"/>
      <sheetName val="T&amp;D Losses workbook 2022"/>
      <sheetName val="Purchased energy 2022"/>
      <sheetName val="Purchased Energy workbook 2022"/>
      <sheetName val="2022 Working from home"/>
      <sheetName val="2022 Working from home workbook"/>
      <sheetName val="Refrigerant &amp; Other 2022"/>
      <sheetName val="Refrigerant &amp; Oth workbook 2022"/>
      <sheetName val="Travel 2022"/>
      <sheetName val="Travel workbook 2022"/>
      <sheetName val="Freight 2022"/>
      <sheetName val="Freight workbook 2022"/>
      <sheetName val="Wastewater 2022"/>
      <sheetName val="Wastewater workbook 2022"/>
      <sheetName val="Waste 2022"/>
      <sheetName val="Waste workbook 2022"/>
      <sheetName val="Agriculture forestry other 2022"/>
      <sheetName val="Agri Forest workbook 2022"/>
      <sheetName val="Conversions"/>
    </sheetNames>
    <sheetDataSet>
      <sheetData sheetId="0" refreshError="1"/>
      <sheetData sheetId="1" refreshError="1"/>
      <sheetData sheetId="2">
        <row r="48">
          <cell r="D48">
            <v>2.6938826722389044</v>
          </cell>
        </row>
      </sheetData>
      <sheetData sheetId="3" refreshError="1"/>
      <sheetData sheetId="4">
        <row r="20">
          <cell r="E20">
            <v>6.4039868288143656E-3</v>
          </cell>
        </row>
      </sheetData>
      <sheetData sheetId="5" refreshError="1"/>
      <sheetData sheetId="6"/>
      <sheetData sheetId="7" refreshError="1"/>
      <sheetData sheetId="8" refreshError="1"/>
      <sheetData sheetId="9" refreshError="1"/>
      <sheetData sheetId="10">
        <row r="16">
          <cell r="E16">
            <v>25</v>
          </cell>
        </row>
        <row r="18">
          <cell r="E18">
            <v>298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C6478-DDB6-4932-8E7F-49C2BE186936}">
  <dimension ref="A1:J77"/>
  <sheetViews>
    <sheetView showGridLines="0" tabSelected="1" workbookViewId="0">
      <selection activeCell="E14" sqref="E14"/>
    </sheetView>
  </sheetViews>
  <sheetFormatPr defaultRowHeight="14.4" x14ac:dyDescent="0.3"/>
  <cols>
    <col min="1" max="1" width="8.88671875" style="1"/>
    <col min="2" max="2" width="39.6640625" style="1" customWidth="1"/>
    <col min="3" max="3" width="39" style="1" customWidth="1"/>
    <col min="4" max="4" width="18.77734375" style="1" customWidth="1"/>
    <col min="5" max="5" width="31.33203125" style="1" customWidth="1"/>
    <col min="6" max="6" width="18.44140625" style="1" customWidth="1"/>
    <col min="7" max="7" width="19.109375" style="1" customWidth="1"/>
    <col min="8" max="8" width="18.5546875" style="1" customWidth="1"/>
    <col min="9" max="9" width="16.88671875" style="1" customWidth="1"/>
    <col min="10" max="16384" width="8.88671875" style="1"/>
  </cols>
  <sheetData>
    <row r="1" spans="1:9" x14ac:dyDescent="0.3">
      <c r="A1"/>
      <c r="B1"/>
      <c r="C1"/>
      <c r="D1"/>
      <c r="E1"/>
      <c r="F1"/>
      <c r="G1"/>
      <c r="H1"/>
      <c r="I1"/>
    </row>
    <row r="2" spans="1:9" x14ac:dyDescent="0.3">
      <c r="A2"/>
      <c r="B2"/>
      <c r="C2"/>
      <c r="D2"/>
      <c r="E2"/>
      <c r="F2"/>
      <c r="G2"/>
      <c r="H2"/>
      <c r="I2"/>
    </row>
    <row r="3" spans="1:9" x14ac:dyDescent="0.3">
      <c r="A3"/>
      <c r="B3"/>
      <c r="C3"/>
      <c r="D3"/>
      <c r="E3"/>
      <c r="F3"/>
      <c r="G3"/>
      <c r="H3"/>
      <c r="I3"/>
    </row>
    <row r="4" spans="1:9" x14ac:dyDescent="0.3">
      <c r="A4"/>
      <c r="B4"/>
      <c r="C4"/>
      <c r="D4"/>
      <c r="E4"/>
      <c r="F4"/>
      <c r="G4"/>
      <c r="H4"/>
      <c r="I4"/>
    </row>
    <row r="5" spans="1:9" x14ac:dyDescent="0.3">
      <c r="A5"/>
      <c r="B5"/>
      <c r="C5"/>
      <c r="D5"/>
      <c r="E5"/>
      <c r="F5"/>
      <c r="G5"/>
      <c r="H5"/>
      <c r="I5"/>
    </row>
    <row r="6" spans="1:9" x14ac:dyDescent="0.3">
      <c r="A6"/>
      <c r="B6"/>
      <c r="C6"/>
      <c r="D6"/>
      <c r="E6"/>
      <c r="F6"/>
      <c r="G6"/>
      <c r="H6"/>
      <c r="I6"/>
    </row>
    <row r="7" spans="1:9" x14ac:dyDescent="0.3">
      <c r="A7"/>
      <c r="B7"/>
      <c r="C7"/>
      <c r="D7"/>
      <c r="E7"/>
      <c r="F7"/>
      <c r="G7"/>
      <c r="H7"/>
      <c r="I7"/>
    </row>
    <row r="8" spans="1:9" x14ac:dyDescent="0.3">
      <c r="A8"/>
      <c r="B8"/>
      <c r="C8"/>
      <c r="D8"/>
      <c r="E8"/>
      <c r="F8"/>
      <c r="G8"/>
      <c r="H8"/>
      <c r="I8"/>
    </row>
    <row r="9" spans="1:9" ht="31.2" x14ac:dyDescent="0.6">
      <c r="A9"/>
      <c r="B9" s="41" t="s">
        <v>122</v>
      </c>
      <c r="C9"/>
      <c r="D9"/>
      <c r="E9"/>
      <c r="F9"/>
      <c r="G9"/>
      <c r="H9"/>
      <c r="I9"/>
    </row>
    <row r="10" spans="1:9" ht="30" customHeight="1" x14ac:dyDescent="0.3">
      <c r="A10"/>
      <c r="B10" s="136" t="s">
        <v>125</v>
      </c>
      <c r="C10" s="136"/>
      <c r="D10" s="136"/>
      <c r="E10" s="136"/>
      <c r="F10" s="136"/>
      <c r="G10" s="136"/>
      <c r="H10" s="136"/>
      <c r="I10" s="136"/>
    </row>
    <row r="11" spans="1:9" x14ac:dyDescent="0.3">
      <c r="A11"/>
      <c r="B11"/>
      <c r="C11"/>
      <c r="D11"/>
      <c r="E11"/>
      <c r="F11"/>
      <c r="G11"/>
      <c r="H11"/>
      <c r="I11"/>
    </row>
    <row r="12" spans="1:9" x14ac:dyDescent="0.3">
      <c r="A12"/>
      <c r="B12" s="130" t="s">
        <v>65</v>
      </c>
      <c r="C12" s="130"/>
      <c r="D12" s="130"/>
      <c r="E12" s="130"/>
      <c r="F12" s="130"/>
      <c r="G12" s="130"/>
      <c r="H12" s="130"/>
      <c r="I12" s="130"/>
    </row>
    <row r="13" spans="1:9" ht="15.6" x14ac:dyDescent="0.35">
      <c r="A13"/>
      <c r="B13" s="7" t="s">
        <v>17</v>
      </c>
      <c r="C13" s="7"/>
      <c r="D13" s="7" t="s">
        <v>1</v>
      </c>
      <c r="E13" s="8" t="s">
        <v>2</v>
      </c>
      <c r="F13" s="9" t="s">
        <v>3</v>
      </c>
      <c r="G13" s="10" t="s">
        <v>4</v>
      </c>
      <c r="H13" s="10" t="s">
        <v>5</v>
      </c>
      <c r="I13" s="10" t="s">
        <v>6</v>
      </c>
    </row>
    <row r="14" spans="1:9" x14ac:dyDescent="0.3">
      <c r="A14"/>
      <c r="B14" s="137" t="s">
        <v>120</v>
      </c>
      <c r="C14" s="11" t="s">
        <v>102</v>
      </c>
      <c r="D14" s="11" t="s">
        <v>7</v>
      </c>
      <c r="E14" s="3"/>
      <c r="F14" s="12">
        <f>SUM(E14*Values!F7)</f>
        <v>0</v>
      </c>
      <c r="G14" s="12">
        <f>SUM(E14*Values!G7)</f>
        <v>0</v>
      </c>
      <c r="H14" s="12">
        <f>SUM(E14*Values!H7)</f>
        <v>0</v>
      </c>
      <c r="I14" s="12">
        <f>SUM(E14*Values!I7)</f>
        <v>0</v>
      </c>
    </row>
    <row r="15" spans="1:9" ht="15" customHeight="1" x14ac:dyDescent="0.3">
      <c r="A15"/>
      <c r="B15" s="137"/>
      <c r="C15" s="13" t="s">
        <v>101</v>
      </c>
      <c r="D15" s="13" t="s">
        <v>7</v>
      </c>
      <c r="E15" s="3"/>
      <c r="F15" s="12">
        <f>SUM(E15*Values!F9)</f>
        <v>0</v>
      </c>
      <c r="G15" s="12">
        <f>SUM(E15*Values!G9)</f>
        <v>0</v>
      </c>
      <c r="H15" s="12">
        <f>SUM(E15*Values!H9)</f>
        <v>0</v>
      </c>
      <c r="I15" s="12">
        <f>SUM(E15*Values!I9)</f>
        <v>0</v>
      </c>
    </row>
    <row r="16" spans="1:9" ht="15" customHeight="1" x14ac:dyDescent="0.3">
      <c r="A16"/>
      <c r="B16" s="14" t="s">
        <v>84</v>
      </c>
      <c r="C16" s="13" t="s">
        <v>121</v>
      </c>
      <c r="D16" s="13" t="s">
        <v>7</v>
      </c>
      <c r="E16" s="3"/>
      <c r="F16" s="12">
        <f>SUM(E16*Values!F16)</f>
        <v>0</v>
      </c>
      <c r="G16" s="12">
        <f>SUM(E16*Values!G16)</f>
        <v>0</v>
      </c>
      <c r="H16" s="12">
        <f>SUM(E16*Values!H16)</f>
        <v>0</v>
      </c>
      <c r="I16" s="12">
        <f>SUM(E16*Values!I16)</f>
        <v>0</v>
      </c>
    </row>
    <row r="17" spans="1:9" ht="15" customHeight="1" x14ac:dyDescent="0.3">
      <c r="A17"/>
      <c r="B17"/>
      <c r="C17"/>
      <c r="D17"/>
      <c r="E17" s="16" t="s">
        <v>66</v>
      </c>
      <c r="F17" s="17">
        <f>SUM(F14:F16)</f>
        <v>0</v>
      </c>
      <c r="G17" s="17">
        <f>SUM(G14:G16)</f>
        <v>0</v>
      </c>
      <c r="H17" s="17">
        <f>SUM(H14:H16)</f>
        <v>0</v>
      </c>
      <c r="I17" s="17">
        <f>SUM(I14:I16)</f>
        <v>0</v>
      </c>
    </row>
    <row r="18" spans="1:9" ht="15" customHeight="1" x14ac:dyDescent="0.3">
      <c r="A18"/>
      <c r="B18"/>
      <c r="C18"/>
      <c r="D18"/>
      <c r="E18"/>
      <c r="F18"/>
      <c r="G18"/>
      <c r="H18"/>
      <c r="I18"/>
    </row>
    <row r="19" spans="1:9" ht="15" customHeight="1" x14ac:dyDescent="0.3">
      <c r="A19"/>
      <c r="B19" s="130" t="s">
        <v>87</v>
      </c>
      <c r="C19" s="130"/>
      <c r="D19" s="130"/>
      <c r="E19" s="130"/>
      <c r="F19" s="130"/>
      <c r="G19" s="130"/>
      <c r="H19" s="130"/>
      <c r="I19" s="130"/>
    </row>
    <row r="20" spans="1:9" ht="15" customHeight="1" x14ac:dyDescent="0.35">
      <c r="A20"/>
      <c r="B20" s="7" t="s">
        <v>17</v>
      </c>
      <c r="C20" s="7"/>
      <c r="D20" s="7" t="s">
        <v>1</v>
      </c>
      <c r="E20" s="8" t="s">
        <v>2</v>
      </c>
      <c r="F20" s="9" t="s">
        <v>3</v>
      </c>
      <c r="G20" s="10" t="s">
        <v>4</v>
      </c>
      <c r="H20" s="10" t="s">
        <v>5</v>
      </c>
      <c r="I20" s="10" t="s">
        <v>6</v>
      </c>
    </row>
    <row r="21" spans="1:9" ht="15" customHeight="1" x14ac:dyDescent="0.3">
      <c r="A21"/>
      <c r="B21" s="18" t="s">
        <v>53</v>
      </c>
      <c r="C21" s="13" t="s">
        <v>48</v>
      </c>
      <c r="D21" s="11" t="s">
        <v>14</v>
      </c>
      <c r="E21" s="3"/>
      <c r="F21" s="12">
        <f>SUM(E21*Values!F26)</f>
        <v>0</v>
      </c>
      <c r="G21" s="12">
        <f>SUM(E21*Values!G26)</f>
        <v>0</v>
      </c>
      <c r="H21" s="12">
        <f>SUM(E21*Values!H26)</f>
        <v>0</v>
      </c>
      <c r="I21" s="12">
        <f>SUM(E21*Values!I26)</f>
        <v>0</v>
      </c>
    </row>
    <row r="22" spans="1:9" ht="30.6" customHeight="1" x14ac:dyDescent="0.3">
      <c r="A22"/>
      <c r="B22" s="19" t="s">
        <v>85</v>
      </c>
      <c r="C22" s="13" t="s">
        <v>48</v>
      </c>
      <c r="D22" s="11" t="s">
        <v>14</v>
      </c>
      <c r="E22" s="20">
        <f>SUM(E21)</f>
        <v>0</v>
      </c>
      <c r="F22" s="12">
        <f>SUM(E22*Values!F27)</f>
        <v>0</v>
      </c>
      <c r="G22" s="12">
        <f>SUM(E22*Values!G27)</f>
        <v>0</v>
      </c>
      <c r="H22" s="12">
        <f>SUM(E22*Values!H27)</f>
        <v>0</v>
      </c>
      <c r="I22" s="12">
        <f>SUM(E22*Values!I27)</f>
        <v>0</v>
      </c>
    </row>
    <row r="23" spans="1:9" ht="15" customHeight="1" x14ac:dyDescent="0.3">
      <c r="A23"/>
      <c r="B23"/>
      <c r="C23"/>
      <c r="D23"/>
      <c r="E23" s="16" t="s">
        <v>67</v>
      </c>
      <c r="F23" s="17">
        <f>SUM(F21:F22)</f>
        <v>0</v>
      </c>
      <c r="G23" s="17">
        <f t="shared" ref="G23:I23" si="0">SUM(G21:G22)</f>
        <v>0</v>
      </c>
      <c r="H23" s="17">
        <f t="shared" si="0"/>
        <v>0</v>
      </c>
      <c r="I23" s="17">
        <f t="shared" si="0"/>
        <v>0</v>
      </c>
    </row>
    <row r="24" spans="1:9" x14ac:dyDescent="0.3">
      <c r="A24"/>
      <c r="B24"/>
      <c r="C24"/>
      <c r="D24"/>
      <c r="E24"/>
      <c r="F24"/>
      <c r="G24"/>
      <c r="H24"/>
      <c r="I24"/>
    </row>
    <row r="25" spans="1:9" x14ac:dyDescent="0.3">
      <c r="A25"/>
      <c r="B25"/>
      <c r="C25"/>
      <c r="D25"/>
      <c r="E25"/>
      <c r="F25"/>
      <c r="G25"/>
      <c r="H25"/>
      <c r="I25"/>
    </row>
    <row r="26" spans="1:9" x14ac:dyDescent="0.3">
      <c r="A26"/>
      <c r="B26" s="130" t="s">
        <v>88</v>
      </c>
      <c r="C26" s="130"/>
      <c r="D26" s="130"/>
      <c r="E26" s="130"/>
      <c r="F26" s="130"/>
      <c r="G26" s="130"/>
      <c r="H26" s="130"/>
      <c r="I26" s="130"/>
    </row>
    <row r="27" spans="1:9" ht="15.6" x14ac:dyDescent="0.35">
      <c r="A27"/>
      <c r="B27" s="7" t="s">
        <v>17</v>
      </c>
      <c r="C27" s="7"/>
      <c r="D27" s="7" t="s">
        <v>1</v>
      </c>
      <c r="E27" s="8" t="s">
        <v>2</v>
      </c>
      <c r="F27" s="9" t="s">
        <v>3</v>
      </c>
      <c r="G27" s="10" t="s">
        <v>4</v>
      </c>
      <c r="H27" s="10" t="s">
        <v>5</v>
      </c>
      <c r="I27" s="10" t="s">
        <v>6</v>
      </c>
    </row>
    <row r="28" spans="1:9" x14ac:dyDescent="0.3">
      <c r="A28"/>
      <c r="B28" s="21" t="s">
        <v>86</v>
      </c>
      <c r="C28" s="22" t="s">
        <v>96</v>
      </c>
      <c r="D28" s="22" t="s">
        <v>19</v>
      </c>
      <c r="E28" s="3"/>
      <c r="F28" s="12">
        <f>SUM(E28*Values!F33)</f>
        <v>0</v>
      </c>
      <c r="G28" s="12">
        <f>SUM(E28*Values!G33)</f>
        <v>0</v>
      </c>
      <c r="H28" s="12">
        <f>SUM(E28*Values!H33)</f>
        <v>0</v>
      </c>
      <c r="I28" s="12">
        <f>SUM(E28*Values!I33)</f>
        <v>0</v>
      </c>
    </row>
    <row r="29" spans="1:9" ht="15" customHeight="1" x14ac:dyDescent="0.3">
      <c r="A29"/>
      <c r="B29"/>
      <c r="C29"/>
      <c r="D29"/>
      <c r="E29" s="16" t="s">
        <v>89</v>
      </c>
      <c r="F29" s="17">
        <f>SUM(F28)</f>
        <v>0</v>
      </c>
      <c r="G29" s="17">
        <f t="shared" ref="G29:I29" si="1">SUM(G28)</f>
        <v>0</v>
      </c>
      <c r="H29" s="17">
        <f t="shared" si="1"/>
        <v>0</v>
      </c>
      <c r="I29" s="17">
        <f t="shared" si="1"/>
        <v>0</v>
      </c>
    </row>
    <row r="30" spans="1:9" x14ac:dyDescent="0.3">
      <c r="A30"/>
      <c r="B30"/>
      <c r="C30"/>
      <c r="D30"/>
      <c r="E30"/>
      <c r="F30"/>
      <c r="G30"/>
      <c r="H30"/>
      <c r="I30"/>
    </row>
    <row r="31" spans="1:9" x14ac:dyDescent="0.3">
      <c r="A31"/>
      <c r="B31" s="130" t="s">
        <v>108</v>
      </c>
      <c r="C31" s="130"/>
      <c r="D31" s="130"/>
      <c r="E31" s="130"/>
      <c r="F31" s="130"/>
      <c r="G31" s="130"/>
      <c r="H31" s="130"/>
      <c r="I31" s="130"/>
    </row>
    <row r="32" spans="1:9" x14ac:dyDescent="0.3">
      <c r="A32"/>
      <c r="B32" s="133" t="s">
        <v>124</v>
      </c>
      <c r="C32" s="134"/>
      <c r="D32" s="134"/>
      <c r="E32" s="134"/>
      <c r="F32" s="134"/>
      <c r="G32" s="134"/>
      <c r="H32" s="134"/>
      <c r="I32" s="135"/>
    </row>
    <row r="33" spans="1:9" ht="15.6" x14ac:dyDescent="0.35">
      <c r="A33"/>
      <c r="B33" s="7" t="s">
        <v>17</v>
      </c>
      <c r="C33" s="7"/>
      <c r="D33" s="7" t="s">
        <v>1</v>
      </c>
      <c r="E33" s="8" t="s">
        <v>2</v>
      </c>
      <c r="F33" s="9" t="s">
        <v>3</v>
      </c>
      <c r="G33" s="10" t="s">
        <v>4</v>
      </c>
      <c r="H33" s="10" t="s">
        <v>5</v>
      </c>
      <c r="I33" s="10" t="s">
        <v>6</v>
      </c>
    </row>
    <row r="34" spans="1:9" x14ac:dyDescent="0.3">
      <c r="A34"/>
      <c r="B34" s="24" t="s">
        <v>32</v>
      </c>
      <c r="C34" s="25" t="s">
        <v>78</v>
      </c>
      <c r="D34" s="25" t="s">
        <v>51</v>
      </c>
      <c r="E34" s="5"/>
      <c r="F34" s="12">
        <f>SUM(E34*Values!F51)</f>
        <v>0</v>
      </c>
      <c r="G34" s="12">
        <f>SUM(E34*Values!G51)</f>
        <v>0</v>
      </c>
      <c r="H34" s="12">
        <f>SUM(E34*Values!H51)</f>
        <v>0</v>
      </c>
      <c r="I34" s="12">
        <f>SUM(E34*Values!I51)</f>
        <v>0</v>
      </c>
    </row>
    <row r="35" spans="1:9" x14ac:dyDescent="0.3">
      <c r="A35"/>
      <c r="B35" s="24" t="s">
        <v>33</v>
      </c>
      <c r="C35" s="25" t="s">
        <v>110</v>
      </c>
      <c r="D35" s="25" t="s">
        <v>51</v>
      </c>
      <c r="E35" s="5"/>
      <c r="F35" s="12">
        <f>SUM(E35*Values!F52)</f>
        <v>0</v>
      </c>
      <c r="G35" s="12">
        <f>SUM(E35*Values!G52)</f>
        <v>0</v>
      </c>
      <c r="H35" s="12">
        <f>SUM(E35*Values!H52)</f>
        <v>0</v>
      </c>
      <c r="I35" s="12">
        <f>SUM(E35*Values!I52)</f>
        <v>0</v>
      </c>
    </row>
    <row r="36" spans="1:9" x14ac:dyDescent="0.3">
      <c r="A36"/>
      <c r="B36" s="131" t="s">
        <v>113</v>
      </c>
      <c r="C36" s="15" t="s">
        <v>100</v>
      </c>
      <c r="D36" s="13" t="s">
        <v>34</v>
      </c>
      <c r="E36" s="5"/>
      <c r="F36" s="12">
        <f>SUM(E36*Values!F53)</f>
        <v>0</v>
      </c>
      <c r="G36" s="12">
        <f>SUM(E36*Values!G53)</f>
        <v>0</v>
      </c>
      <c r="H36" s="12">
        <f>SUM(E36*Values!H53)</f>
        <v>0</v>
      </c>
      <c r="I36" s="12">
        <f>SUM(E36*Values!I53)</f>
        <v>0</v>
      </c>
    </row>
    <row r="37" spans="1:9" x14ac:dyDescent="0.3">
      <c r="A37"/>
      <c r="B37" s="131"/>
      <c r="C37" s="23" t="s">
        <v>8</v>
      </c>
      <c r="D37" s="13" t="s">
        <v>34</v>
      </c>
      <c r="E37" s="5"/>
      <c r="F37" s="12">
        <f>SUM(E37*Values!F54)</f>
        <v>0</v>
      </c>
      <c r="G37" s="12">
        <f>SUM(E37*Values!G54)</f>
        <v>0</v>
      </c>
      <c r="H37" s="12">
        <f>SUM(E37*Values!H54)</f>
        <v>0</v>
      </c>
      <c r="I37" s="12">
        <f>SUM(E37*Values!I54)</f>
        <v>0</v>
      </c>
    </row>
    <row r="38" spans="1:9" x14ac:dyDescent="0.3">
      <c r="A38"/>
      <c r="B38" s="131"/>
      <c r="C38" s="23" t="s">
        <v>35</v>
      </c>
      <c r="D38" s="13" t="s">
        <v>34</v>
      </c>
      <c r="E38" s="5"/>
      <c r="F38" s="12">
        <f>SUM(E38*Values!F55)</f>
        <v>0</v>
      </c>
      <c r="G38" s="12">
        <f>SUM(E38*Values!G55)</f>
        <v>0</v>
      </c>
      <c r="H38" s="12">
        <f>SUM(E38*Values!H55)</f>
        <v>0</v>
      </c>
      <c r="I38" s="12">
        <f>SUM(E38*Values!I55)</f>
        <v>0</v>
      </c>
    </row>
    <row r="39" spans="1:9" x14ac:dyDescent="0.3">
      <c r="A39"/>
      <c r="B39" s="131"/>
      <c r="C39" s="23" t="s">
        <v>36</v>
      </c>
      <c r="D39" s="13" t="s">
        <v>34</v>
      </c>
      <c r="E39" s="5"/>
      <c r="F39" s="12">
        <f>SUM(E39*Values!F56)</f>
        <v>0</v>
      </c>
      <c r="G39" s="12">
        <f>SUM(E39*Values!G56)</f>
        <v>0</v>
      </c>
      <c r="H39" s="12">
        <f>SUM(E39*Values!H56)</f>
        <v>0</v>
      </c>
      <c r="I39" s="12">
        <f>SUM(E39*Values!I56)</f>
        <v>0</v>
      </c>
    </row>
    <row r="40" spans="1:9" ht="16.8" customHeight="1" x14ac:dyDescent="0.3">
      <c r="A40"/>
      <c r="B40" s="131"/>
      <c r="C40" s="23" t="s">
        <v>37</v>
      </c>
      <c r="D40" s="13" t="s">
        <v>34</v>
      </c>
      <c r="E40" s="5"/>
      <c r="F40" s="12">
        <f>SUM(E40*Values!F57)</f>
        <v>0</v>
      </c>
      <c r="G40" s="12">
        <f>SUM(E40*Values!G57)</f>
        <v>0</v>
      </c>
      <c r="H40" s="12">
        <f>SUM(E40*Values!H57)</f>
        <v>0</v>
      </c>
      <c r="I40" s="12">
        <f>SUM(E40*Values!I57)</f>
        <v>0</v>
      </c>
    </row>
    <row r="41" spans="1:9" x14ac:dyDescent="0.3">
      <c r="A41"/>
      <c r="B41" s="131"/>
      <c r="C41" s="23" t="s">
        <v>38</v>
      </c>
      <c r="D41" s="13" t="s">
        <v>34</v>
      </c>
      <c r="E41" s="5"/>
      <c r="F41" s="12">
        <f>SUM(E41*Values!F58)</f>
        <v>0</v>
      </c>
      <c r="G41" s="12">
        <f>SUM(E41*Values!G58)</f>
        <v>0</v>
      </c>
      <c r="H41" s="12">
        <f>SUM(E41*Values!H58)</f>
        <v>0</v>
      </c>
      <c r="I41" s="12">
        <f>SUM(E41*Values!I58)</f>
        <v>0</v>
      </c>
    </row>
    <row r="42" spans="1:9" ht="16.2" customHeight="1" x14ac:dyDescent="0.3">
      <c r="A42"/>
      <c r="B42" s="131"/>
      <c r="C42" s="23" t="s">
        <v>39</v>
      </c>
      <c r="D42" s="13" t="s">
        <v>34</v>
      </c>
      <c r="E42" s="5"/>
      <c r="F42" s="12">
        <f>SUM(E42*Values!F59)</f>
        <v>0</v>
      </c>
      <c r="G42" s="12">
        <f>SUM(E42*Values!G59)</f>
        <v>0</v>
      </c>
      <c r="H42" s="12">
        <f>SUM(E42*Values!H59)</f>
        <v>0</v>
      </c>
      <c r="I42" s="12">
        <f>SUM(E42*Values!I59)</f>
        <v>0</v>
      </c>
    </row>
    <row r="43" spans="1:9" x14ac:dyDescent="0.3">
      <c r="A43"/>
      <c r="B43" s="131"/>
      <c r="C43" s="23" t="s">
        <v>40</v>
      </c>
      <c r="D43" s="13" t="s">
        <v>34</v>
      </c>
      <c r="E43" s="5"/>
      <c r="F43" s="12">
        <f>SUM(E43*Values!F60)</f>
        <v>0</v>
      </c>
      <c r="G43" s="12">
        <f>SUM(E43*Values!G60)</f>
        <v>0</v>
      </c>
      <c r="H43" s="12">
        <f>SUM(E43*Values!H60)</f>
        <v>0</v>
      </c>
      <c r="I43" s="12">
        <f>SUM(E43*Values!I60)</f>
        <v>0</v>
      </c>
    </row>
    <row r="44" spans="1:9" x14ac:dyDescent="0.3">
      <c r="A44"/>
      <c r="B44" s="131"/>
      <c r="C44" s="23" t="s">
        <v>41</v>
      </c>
      <c r="D44" s="13" t="s">
        <v>34</v>
      </c>
      <c r="E44" s="5"/>
      <c r="F44" s="12">
        <f>SUM(E44*Values!F61)</f>
        <v>0</v>
      </c>
      <c r="G44" s="12">
        <f>SUM(E44*Values!G61)</f>
        <v>0</v>
      </c>
      <c r="H44" s="12">
        <f>SUM(E44*Values!H61)</f>
        <v>0</v>
      </c>
      <c r="I44" s="12">
        <f>SUM(E44*Values!I61)</f>
        <v>0</v>
      </c>
    </row>
    <row r="45" spans="1:9" x14ac:dyDescent="0.3">
      <c r="A45"/>
      <c r="B45" s="24" t="s">
        <v>42</v>
      </c>
      <c r="C45" s="13" t="s">
        <v>79</v>
      </c>
      <c r="D45" s="13" t="s">
        <v>51</v>
      </c>
      <c r="E45" s="5"/>
      <c r="F45" s="12">
        <f>SUM(E45*Values!F62)</f>
        <v>0</v>
      </c>
      <c r="G45" s="12">
        <f>SUM(E45*Values!G62)</f>
        <v>0</v>
      </c>
      <c r="H45" s="12">
        <f>SUM(E45*Values!H62)</f>
        <v>0</v>
      </c>
      <c r="I45" s="12">
        <f>SUM(E45*Values!I62)</f>
        <v>0</v>
      </c>
    </row>
    <row r="46" spans="1:9" ht="15" customHeight="1" x14ac:dyDescent="0.3">
      <c r="A46"/>
      <c r="B46" s="14" t="s">
        <v>82</v>
      </c>
      <c r="C46" s="13" t="s">
        <v>43</v>
      </c>
      <c r="D46" s="13" t="s">
        <v>51</v>
      </c>
      <c r="E46" s="5"/>
      <c r="F46" s="12">
        <f>SUM(E46*Values!F63)</f>
        <v>0</v>
      </c>
      <c r="G46" s="12">
        <f>SUM(E46*Values!G63)</f>
        <v>0</v>
      </c>
      <c r="H46" s="12">
        <f>SUM(E46*Values!H63)</f>
        <v>0</v>
      </c>
      <c r="I46" s="12">
        <f>SUM(E46*Values!I63)</f>
        <v>0</v>
      </c>
    </row>
    <row r="47" spans="1:9" ht="15" customHeight="1" x14ac:dyDescent="0.3">
      <c r="A47"/>
      <c r="B47" s="14" t="s">
        <v>83</v>
      </c>
      <c r="C47" s="13" t="s">
        <v>43</v>
      </c>
      <c r="D47" s="13" t="s">
        <v>51</v>
      </c>
      <c r="E47" s="5"/>
      <c r="F47" s="12">
        <f>SUM(E47*Values!F64)</f>
        <v>0</v>
      </c>
      <c r="G47" s="12">
        <f>SUM(E47*Values!G64)</f>
        <v>0</v>
      </c>
      <c r="H47" s="12">
        <f>SUM(E47*Values!H64)</f>
        <v>0</v>
      </c>
      <c r="I47" s="12">
        <f>SUM(E47*Values!I64)</f>
        <v>0</v>
      </c>
    </row>
    <row r="48" spans="1:9" x14ac:dyDescent="0.3">
      <c r="A48"/>
      <c r="B48" s="26" t="s">
        <v>56</v>
      </c>
      <c r="C48" s="27" t="s">
        <v>45</v>
      </c>
      <c r="D48" s="28" t="s">
        <v>44</v>
      </c>
      <c r="E48" s="5"/>
      <c r="F48" s="12">
        <f>SUM(E48*Values!F65)</f>
        <v>0</v>
      </c>
      <c r="G48" s="12">
        <f>SUM(E48*Values!G65)</f>
        <v>0</v>
      </c>
      <c r="H48" s="12">
        <f>SUM(E48*Values!H65)</f>
        <v>0</v>
      </c>
      <c r="I48" s="12">
        <f>SUM(E48*Values!I65)</f>
        <v>0</v>
      </c>
    </row>
    <row r="49" spans="1:9" x14ac:dyDescent="0.3">
      <c r="A49"/>
      <c r="B49" s="29"/>
      <c r="C49" s="30"/>
      <c r="D49" s="31"/>
      <c r="E49" s="16" t="s">
        <v>71</v>
      </c>
      <c r="F49" s="17">
        <f>SUM(F34:F48)</f>
        <v>0</v>
      </c>
      <c r="G49" s="17">
        <f>SUM(G34:G48)</f>
        <v>0</v>
      </c>
      <c r="H49" s="17">
        <f t="shared" ref="H49" si="2">SUM(H34:H48)</f>
        <v>0</v>
      </c>
      <c r="I49" s="17">
        <f t="shared" ref="I49" si="3">SUM(I34:I48)</f>
        <v>0</v>
      </c>
    </row>
    <row r="50" spans="1:9" x14ac:dyDescent="0.3">
      <c r="A50"/>
      <c r="B50"/>
      <c r="C50"/>
      <c r="D50"/>
      <c r="E50"/>
      <c r="F50"/>
      <c r="G50"/>
      <c r="H50"/>
      <c r="I50"/>
    </row>
    <row r="51" spans="1:9" x14ac:dyDescent="0.3">
      <c r="A51"/>
      <c r="B51" s="130" t="s">
        <v>58</v>
      </c>
      <c r="C51" s="130"/>
      <c r="D51" s="130"/>
      <c r="E51" s="130"/>
      <c r="F51" s="130"/>
      <c r="G51" s="130"/>
      <c r="H51" s="130"/>
      <c r="I51" s="130"/>
    </row>
    <row r="52" spans="1:9" ht="15.6" x14ac:dyDescent="0.35">
      <c r="A52"/>
      <c r="B52" s="7" t="s">
        <v>17</v>
      </c>
      <c r="C52" s="7"/>
      <c r="D52" s="7" t="s">
        <v>1</v>
      </c>
      <c r="E52" s="8" t="s">
        <v>2</v>
      </c>
      <c r="F52" s="9" t="s">
        <v>3</v>
      </c>
      <c r="G52" s="10" t="s">
        <v>4</v>
      </c>
      <c r="H52" s="10" t="s">
        <v>5</v>
      </c>
      <c r="I52" s="10" t="s">
        <v>6</v>
      </c>
    </row>
    <row r="53" spans="1:9" ht="17.399999999999999" customHeight="1" x14ac:dyDescent="0.3">
      <c r="A53"/>
      <c r="B53" s="14" t="s">
        <v>97</v>
      </c>
      <c r="C53" s="33" t="s">
        <v>98</v>
      </c>
      <c r="D53" s="23" t="s">
        <v>49</v>
      </c>
      <c r="E53" s="4"/>
      <c r="F53" s="12">
        <f>SUM(E53*Values!F82)</f>
        <v>0</v>
      </c>
      <c r="G53" s="12">
        <f>SUM(E53*Values!G82)</f>
        <v>0</v>
      </c>
      <c r="H53" s="12">
        <f>SUM(E53*Values!H82)</f>
        <v>0</v>
      </c>
      <c r="I53" s="12">
        <f>SUM(E53*Values!I82)</f>
        <v>0</v>
      </c>
    </row>
    <row r="54" spans="1:9" ht="16.2" x14ac:dyDescent="0.3">
      <c r="A54"/>
      <c r="B54" s="14" t="s">
        <v>90</v>
      </c>
      <c r="C54" s="33" t="s">
        <v>99</v>
      </c>
      <c r="D54" s="11" t="s">
        <v>49</v>
      </c>
      <c r="E54" s="4"/>
      <c r="F54" s="12">
        <f>SUM(E54*Values!F83)</f>
        <v>0</v>
      </c>
      <c r="G54" s="12">
        <f>SUM(E54*Values!G83)</f>
        <v>0</v>
      </c>
      <c r="H54" s="12">
        <f>SUM(E54*Values!H83)</f>
        <v>0</v>
      </c>
      <c r="I54" s="12">
        <f>SUM(E54*Values!I83)</f>
        <v>0</v>
      </c>
    </row>
    <row r="55" spans="1:9" ht="14.4" customHeight="1" x14ac:dyDescent="0.3">
      <c r="A55"/>
      <c r="B55" s="32"/>
      <c r="C55" s="35"/>
      <c r="D55"/>
      <c r="E55" s="16" t="s">
        <v>73</v>
      </c>
      <c r="F55" s="17">
        <f>SUM(F53:F54)</f>
        <v>0</v>
      </c>
      <c r="G55" s="17">
        <f t="shared" ref="G55:I55" si="4">SUM(G53:G54)</f>
        <v>0</v>
      </c>
      <c r="H55" s="17">
        <f t="shared" si="4"/>
        <v>0</v>
      </c>
      <c r="I55" s="17">
        <f t="shared" si="4"/>
        <v>0</v>
      </c>
    </row>
    <row r="56" spans="1:9" x14ac:dyDescent="0.3">
      <c r="A56"/>
      <c r="B56"/>
      <c r="C56"/>
      <c r="D56"/>
      <c r="E56"/>
      <c r="F56"/>
      <c r="G56"/>
      <c r="H56"/>
      <c r="I56"/>
    </row>
    <row r="57" spans="1:9" x14ac:dyDescent="0.3">
      <c r="A57"/>
      <c r="B57" s="130" t="s">
        <v>18</v>
      </c>
      <c r="C57" s="130"/>
      <c r="D57" s="130"/>
      <c r="E57" s="130"/>
      <c r="F57" s="130"/>
      <c r="G57" s="130"/>
      <c r="H57" s="130"/>
      <c r="I57" s="130"/>
    </row>
    <row r="58" spans="1:9" x14ac:dyDescent="0.3">
      <c r="A58"/>
      <c r="B58" s="133" t="s">
        <v>114</v>
      </c>
      <c r="C58" s="134"/>
      <c r="D58" s="134"/>
      <c r="E58" s="134"/>
      <c r="F58" s="134"/>
      <c r="G58" s="134"/>
      <c r="H58" s="134"/>
      <c r="I58" s="135"/>
    </row>
    <row r="59" spans="1:9" ht="15.6" x14ac:dyDescent="0.35">
      <c r="A59"/>
      <c r="B59" s="7" t="s">
        <v>17</v>
      </c>
      <c r="C59" s="7"/>
      <c r="D59" s="7" t="s">
        <v>1</v>
      </c>
      <c r="E59" s="8" t="s">
        <v>2</v>
      </c>
      <c r="F59" s="9" t="s">
        <v>3</v>
      </c>
      <c r="G59" s="10" t="s">
        <v>4</v>
      </c>
      <c r="H59" s="10" t="s">
        <v>5</v>
      </c>
      <c r="I59" s="10" t="s">
        <v>6</v>
      </c>
    </row>
    <row r="60" spans="1:9" ht="16.2" customHeight="1" x14ac:dyDescent="0.3">
      <c r="A60"/>
      <c r="B60" s="132" t="s">
        <v>59</v>
      </c>
      <c r="C60" s="23" t="s">
        <v>91</v>
      </c>
      <c r="D60" s="13" t="s">
        <v>7</v>
      </c>
      <c r="E60" s="4"/>
      <c r="F60" s="12">
        <f>SUM(E60*Values!F89)</f>
        <v>0</v>
      </c>
      <c r="G60" s="12">
        <f>SUM(E60*Values!G89)</f>
        <v>0</v>
      </c>
      <c r="H60" s="12">
        <f>SUM(E60*Values!H89)</f>
        <v>0</v>
      </c>
      <c r="I60" s="12">
        <f>SUM(E60*Values!I89)</f>
        <v>0</v>
      </c>
    </row>
    <row r="61" spans="1:9" ht="16.2" customHeight="1" x14ac:dyDescent="0.3">
      <c r="A61"/>
      <c r="B61" s="132"/>
      <c r="C61" s="23" t="s">
        <v>93</v>
      </c>
      <c r="D61" s="13" t="s">
        <v>7</v>
      </c>
      <c r="E61" s="4"/>
      <c r="F61" s="12">
        <f>SUM(E61*Values!F90)</f>
        <v>0</v>
      </c>
      <c r="G61" s="12">
        <f>SUM(E61*Values!G90)</f>
        <v>0</v>
      </c>
      <c r="H61" s="12">
        <f>SUM(E61*Values!H90)</f>
        <v>0</v>
      </c>
      <c r="I61" s="12">
        <f>SUM(E61*Values!I90)</f>
        <v>0</v>
      </c>
    </row>
    <row r="62" spans="1:9" x14ac:dyDescent="0.3">
      <c r="A62"/>
      <c r="B62" s="132"/>
      <c r="C62" s="23" t="s">
        <v>92</v>
      </c>
      <c r="D62" s="23" t="s">
        <v>7</v>
      </c>
      <c r="E62" s="4"/>
      <c r="F62" s="12">
        <f>SUM(E62*Values!F91)</f>
        <v>0</v>
      </c>
      <c r="G62" s="12">
        <f>SUM(E62*Values!G91)</f>
        <v>0</v>
      </c>
      <c r="H62" s="12">
        <f>SUM(E62*Values!H91)</f>
        <v>0</v>
      </c>
      <c r="I62" s="12">
        <f>SUM(E62*Values!I91)</f>
        <v>0</v>
      </c>
    </row>
    <row r="63" spans="1:9" ht="16.8" customHeight="1" x14ac:dyDescent="0.3">
      <c r="A63"/>
      <c r="B63" s="132" t="s">
        <v>60</v>
      </c>
      <c r="C63" s="23" t="s">
        <v>91</v>
      </c>
      <c r="D63" s="13" t="s">
        <v>7</v>
      </c>
      <c r="E63" s="4"/>
      <c r="F63" s="12">
        <f>SUM(E63*Values!F92)</f>
        <v>0</v>
      </c>
      <c r="G63" s="12">
        <f>SUM(E63*Values!G92)</f>
        <v>0</v>
      </c>
      <c r="H63" s="12">
        <f>SUM(E63*Values!H92)</f>
        <v>0</v>
      </c>
      <c r="I63" s="12">
        <f>SUM(E63*Values!I92)</f>
        <v>0</v>
      </c>
    </row>
    <row r="64" spans="1:9" ht="16.8" customHeight="1" x14ac:dyDescent="0.3">
      <c r="A64"/>
      <c r="B64" s="132"/>
      <c r="C64" s="23" t="s">
        <v>93</v>
      </c>
      <c r="D64" s="13" t="s">
        <v>7</v>
      </c>
      <c r="E64" s="4"/>
      <c r="F64" s="12">
        <f>SUM(E64*Values!F93)</f>
        <v>0</v>
      </c>
      <c r="G64" s="12">
        <f>SUM(E64*Values!G93)</f>
        <v>0</v>
      </c>
      <c r="H64" s="12">
        <f>SUM(E64*Values!H93)</f>
        <v>0</v>
      </c>
      <c r="I64" s="12">
        <f>SUM(E64*Values!I93)</f>
        <v>0</v>
      </c>
    </row>
    <row r="65" spans="1:10" x14ac:dyDescent="0.3">
      <c r="A65"/>
      <c r="B65" s="132"/>
      <c r="C65" s="23" t="s">
        <v>92</v>
      </c>
      <c r="D65" s="23" t="s">
        <v>7</v>
      </c>
      <c r="E65" s="4"/>
      <c r="F65" s="12">
        <f>SUM(E65*Values!F94)</f>
        <v>0</v>
      </c>
      <c r="G65" s="12">
        <f>SUM(E65*Values!G94)</f>
        <v>0</v>
      </c>
      <c r="H65" s="12">
        <f>SUM(E65*Values!H94)</f>
        <v>0</v>
      </c>
      <c r="I65" s="12">
        <f>SUM(E65*Values!I94)</f>
        <v>0</v>
      </c>
    </row>
    <row r="66" spans="1:10" x14ac:dyDescent="0.3">
      <c r="A66"/>
      <c r="B66" s="32"/>
      <c r="C66" s="32"/>
      <c r="D66" s="32"/>
      <c r="E66" s="16" t="s">
        <v>74</v>
      </c>
      <c r="F66" s="17">
        <f>SUM(F60:F65)</f>
        <v>0</v>
      </c>
      <c r="G66" s="17">
        <f t="shared" ref="G66:I66" si="5">SUM(G60:G65)</f>
        <v>0</v>
      </c>
      <c r="H66" s="17">
        <f t="shared" si="5"/>
        <v>0</v>
      </c>
      <c r="I66" s="17">
        <f t="shared" si="5"/>
        <v>0</v>
      </c>
    </row>
    <row r="67" spans="1:10" x14ac:dyDescent="0.3">
      <c r="A67"/>
      <c r="B67"/>
      <c r="C67"/>
      <c r="D67"/>
      <c r="E67"/>
      <c r="F67"/>
      <c r="G67"/>
      <c r="H67"/>
      <c r="I67"/>
    </row>
    <row r="68" spans="1:10" x14ac:dyDescent="0.3">
      <c r="A68"/>
      <c r="B68"/>
      <c r="C68"/>
      <c r="D68"/>
      <c r="E68"/>
      <c r="F68"/>
      <c r="G68"/>
      <c r="H68"/>
      <c r="I68"/>
    </row>
    <row r="69" spans="1:10" ht="15.6" x14ac:dyDescent="0.3">
      <c r="A69"/>
      <c r="B69" s="129" t="s">
        <v>61</v>
      </c>
      <c r="C69" s="129"/>
      <c r="D69" s="129"/>
      <c r="E69" s="129"/>
      <c r="F69" s="37" t="s">
        <v>3</v>
      </c>
      <c r="G69" s="38" t="s">
        <v>4</v>
      </c>
      <c r="H69" s="38" t="s">
        <v>5</v>
      </c>
      <c r="I69" s="38" t="s">
        <v>6</v>
      </c>
      <c r="J69" s="2"/>
    </row>
    <row r="70" spans="1:10" x14ac:dyDescent="0.3">
      <c r="A70"/>
      <c r="B70" s="129"/>
      <c r="C70" s="129"/>
      <c r="D70" s="129"/>
      <c r="E70" s="129"/>
      <c r="F70" s="39">
        <f>SUM(F66,F55,F49,F29,F23,F17)</f>
        <v>0</v>
      </c>
      <c r="G70" s="39">
        <f>SUM(G66,G55,G49,G29,G23,G17)</f>
        <v>0</v>
      </c>
      <c r="H70" s="39">
        <f t="shared" ref="H70:I70" si="6">SUM(H66,H55,H49,H29,H23,H17)</f>
        <v>0</v>
      </c>
      <c r="I70" s="39">
        <f t="shared" si="6"/>
        <v>0</v>
      </c>
      <c r="J70" s="2"/>
    </row>
    <row r="71" spans="1:10" x14ac:dyDescent="0.3">
      <c r="A71"/>
      <c r="B71"/>
      <c r="C71"/>
      <c r="D71"/>
      <c r="E71"/>
      <c r="F71"/>
      <c r="G71"/>
      <c r="H71"/>
      <c r="I71"/>
    </row>
    <row r="72" spans="1:10" x14ac:dyDescent="0.3">
      <c r="A72"/>
      <c r="B72"/>
      <c r="C72"/>
      <c r="D72" s="126" t="s">
        <v>118</v>
      </c>
      <c r="E72" s="127"/>
      <c r="F72" s="128"/>
      <c r="G72"/>
      <c r="H72"/>
      <c r="I72"/>
    </row>
    <row r="73" spans="1:10" x14ac:dyDescent="0.3">
      <c r="A73"/>
      <c r="B73"/>
      <c r="C73"/>
      <c r="D73" s="40" t="s">
        <v>81</v>
      </c>
      <c r="E73" s="40"/>
      <c r="F73" s="34">
        <f>SUM(F70*0.001)</f>
        <v>0</v>
      </c>
      <c r="G73"/>
      <c r="H73"/>
      <c r="I73"/>
    </row>
    <row r="74" spans="1:10" x14ac:dyDescent="0.3">
      <c r="A74"/>
      <c r="B74"/>
      <c r="C74"/>
      <c r="D74" s="40" t="s">
        <v>117</v>
      </c>
      <c r="E74" s="40"/>
      <c r="F74" s="34">
        <f>SUM(F73*1.25)</f>
        <v>0</v>
      </c>
      <c r="G74"/>
      <c r="H74"/>
      <c r="I74"/>
    </row>
    <row r="75" spans="1:10" x14ac:dyDescent="0.3">
      <c r="A75"/>
      <c r="B75"/>
      <c r="C75"/>
      <c r="D75" s="40" t="s">
        <v>50</v>
      </c>
      <c r="E75" s="40"/>
      <c r="F75" s="36">
        <f>SUM(F74*2.3)</f>
        <v>0</v>
      </c>
      <c r="G75"/>
      <c r="H75"/>
      <c r="I75"/>
    </row>
    <row r="76" spans="1:10" x14ac:dyDescent="0.3">
      <c r="A76"/>
      <c r="B76"/>
      <c r="C76"/>
      <c r="D76" s="40" t="s">
        <v>123</v>
      </c>
      <c r="E76" s="40"/>
      <c r="F76" s="42">
        <f>SUM(F75*13)</f>
        <v>0</v>
      </c>
      <c r="G76"/>
      <c r="H76"/>
      <c r="I76"/>
    </row>
    <row r="77" spans="1:10" x14ac:dyDescent="0.3">
      <c r="A77"/>
      <c r="B77"/>
      <c r="C77"/>
      <c r="D77"/>
      <c r="E77"/>
      <c r="F77"/>
      <c r="G77"/>
      <c r="H77"/>
      <c r="I77"/>
    </row>
  </sheetData>
  <sheetProtection algorithmName="SHA-512" hashValue="7M5HFThx1/I+JmvoGnEhgXwCXF5d+oDSSRg11uIp42Gmy79T80iM6OdzFzSiooIYp7kZwiKq75/Rii/hylKlGw==" saltValue="u2+artNPxNQsqf+fPXKxTQ==" spinCount="100000" sheet="1" objects="1" scenarios="1" selectLockedCells="1"/>
  <mergeCells count="15">
    <mergeCell ref="B10:I10"/>
    <mergeCell ref="B19:I19"/>
    <mergeCell ref="B32:I32"/>
    <mergeCell ref="B14:B15"/>
    <mergeCell ref="B12:I12"/>
    <mergeCell ref="B31:I31"/>
    <mergeCell ref="B26:I26"/>
    <mergeCell ref="D72:F72"/>
    <mergeCell ref="B69:E70"/>
    <mergeCell ref="B57:I57"/>
    <mergeCell ref="B36:B44"/>
    <mergeCell ref="B60:B62"/>
    <mergeCell ref="B63:B65"/>
    <mergeCell ref="B51:I51"/>
    <mergeCell ref="B58:I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AE97-CF9B-4825-AF8C-6BA2EAD0DCF4}">
  <dimension ref="A1:J105"/>
  <sheetViews>
    <sheetView topLeftCell="A76" workbookViewId="0">
      <selection activeCell="F10" sqref="F10"/>
    </sheetView>
  </sheetViews>
  <sheetFormatPr defaultRowHeight="14.4" x14ac:dyDescent="0.3"/>
  <cols>
    <col min="1" max="1" width="8.88671875" style="1"/>
    <col min="2" max="2" width="39.6640625" style="1" customWidth="1"/>
    <col min="3" max="3" width="39" style="1" customWidth="1"/>
    <col min="4" max="4" width="18.77734375" style="1" customWidth="1"/>
    <col min="5" max="5" width="31.33203125" style="1" customWidth="1"/>
    <col min="6" max="6" width="18.44140625" style="1" customWidth="1"/>
    <col min="7" max="7" width="19.109375" style="1" customWidth="1"/>
    <col min="8" max="8" width="18.5546875" style="1" customWidth="1"/>
    <col min="9" max="9" width="16.88671875" style="1" customWidth="1"/>
    <col min="10" max="16384" width="8.88671875" style="1"/>
  </cols>
  <sheetData>
    <row r="1" spans="1:9" x14ac:dyDescent="0.3">
      <c r="A1"/>
      <c r="B1"/>
      <c r="C1"/>
      <c r="D1"/>
      <c r="E1"/>
      <c r="F1"/>
      <c r="G1"/>
      <c r="H1"/>
      <c r="I1"/>
    </row>
    <row r="2" spans="1:9" ht="23.4" x14ac:dyDescent="0.45">
      <c r="A2"/>
      <c r="B2" s="6" t="s">
        <v>119</v>
      </c>
      <c r="C2"/>
      <c r="D2"/>
      <c r="E2"/>
      <c r="F2"/>
      <c r="G2"/>
      <c r="H2"/>
      <c r="I2"/>
    </row>
    <row r="3" spans="1:9" x14ac:dyDescent="0.3">
      <c r="A3"/>
      <c r="B3"/>
      <c r="C3"/>
      <c r="D3"/>
      <c r="E3"/>
      <c r="F3"/>
      <c r="G3"/>
      <c r="H3"/>
      <c r="I3"/>
    </row>
    <row r="4" spans="1:9" x14ac:dyDescent="0.3">
      <c r="A4"/>
      <c r="B4"/>
      <c r="C4"/>
      <c r="D4"/>
      <c r="E4"/>
      <c r="F4"/>
      <c r="G4"/>
      <c r="H4"/>
      <c r="I4"/>
    </row>
    <row r="5" spans="1:9" x14ac:dyDescent="0.3">
      <c r="A5"/>
      <c r="B5" s="147" t="s">
        <v>65</v>
      </c>
      <c r="C5" s="147"/>
      <c r="D5" s="147"/>
      <c r="E5" s="147"/>
      <c r="F5" s="147"/>
      <c r="G5" s="147"/>
      <c r="H5" s="147"/>
      <c r="I5" s="147"/>
    </row>
    <row r="6" spans="1:9" ht="15.6" x14ac:dyDescent="0.35">
      <c r="A6"/>
      <c r="B6" s="43" t="s">
        <v>17</v>
      </c>
      <c r="C6" s="43"/>
      <c r="D6" s="43" t="s">
        <v>1</v>
      </c>
      <c r="E6" s="44" t="s">
        <v>2</v>
      </c>
      <c r="F6" s="45" t="s">
        <v>3</v>
      </c>
      <c r="G6" s="46" t="s">
        <v>4</v>
      </c>
      <c r="H6" s="46" t="s">
        <v>5</v>
      </c>
      <c r="I6" s="46" t="s">
        <v>6</v>
      </c>
    </row>
    <row r="7" spans="1:9" x14ac:dyDescent="0.3">
      <c r="A7"/>
      <c r="B7" s="146" t="s">
        <v>104</v>
      </c>
      <c r="C7" s="47" t="s">
        <v>102</v>
      </c>
      <c r="D7" s="47" t="s">
        <v>7</v>
      </c>
      <c r="E7" s="48"/>
      <c r="F7" s="49">
        <f>SUM(G7:I7)</f>
        <v>2.0071916460382559</v>
      </c>
      <c r="G7" s="49">
        <v>1.9927799860062074</v>
      </c>
      <c r="H7" s="49">
        <v>5.1691750473632381E-3</v>
      </c>
      <c r="I7" s="49">
        <v>9.2424849846854708E-3</v>
      </c>
    </row>
    <row r="8" spans="1:9" x14ac:dyDescent="0.3">
      <c r="A8"/>
      <c r="B8" s="146"/>
      <c r="C8" s="50" t="s">
        <v>8</v>
      </c>
      <c r="D8" s="50" t="s">
        <v>9</v>
      </c>
      <c r="E8" s="48"/>
      <c r="F8" s="49">
        <f t="shared" ref="F8:F17" si="0">SUM(G8:I8)</f>
        <v>2.6690486163854232</v>
      </c>
      <c r="G8" s="49">
        <v>2.6534834681500898</v>
      </c>
      <c r="H8" s="51">
        <v>9.0748298946673415E-3</v>
      </c>
      <c r="I8" s="52">
        <v>6.4903183406660814E-3</v>
      </c>
    </row>
    <row r="9" spans="1:9" ht="15" customHeight="1" x14ac:dyDescent="0.3">
      <c r="A9"/>
      <c r="B9" s="146"/>
      <c r="C9" s="50" t="s">
        <v>101</v>
      </c>
      <c r="D9" s="50" t="s">
        <v>7</v>
      </c>
      <c r="E9" s="48"/>
      <c r="F9" s="49">
        <f t="shared" si="0"/>
        <v>3.0286863333333329</v>
      </c>
      <c r="G9" s="53">
        <v>3.0213333333333332</v>
      </c>
      <c r="H9" s="51">
        <v>5.9375000000000001E-3</v>
      </c>
      <c r="I9" s="51">
        <v>1.4155000000000001E-3</v>
      </c>
    </row>
    <row r="10" spans="1:9" x14ac:dyDescent="0.3">
      <c r="A10"/>
      <c r="B10" s="146"/>
      <c r="C10" s="50" t="s">
        <v>11</v>
      </c>
      <c r="D10" s="50" t="s">
        <v>9</v>
      </c>
      <c r="E10" s="48"/>
      <c r="F10" s="49">
        <f t="shared" si="0"/>
        <v>3.0158402240458608</v>
      </c>
      <c r="G10" s="49">
        <v>2.9991801617214602</v>
      </c>
      <c r="H10" s="51">
        <v>9.7131893215955684E-3</v>
      </c>
      <c r="I10" s="52">
        <v>6.9468730028051503E-3</v>
      </c>
    </row>
    <row r="11" spans="1:9" x14ac:dyDescent="0.3">
      <c r="A11"/>
      <c r="B11" s="146"/>
      <c r="C11" s="50" t="s">
        <v>12</v>
      </c>
      <c r="D11" s="50" t="s">
        <v>9</v>
      </c>
      <c r="E11" s="48"/>
      <c r="F11" s="49">
        <f>SUM(G11:I11)</f>
        <v>2.9605727470246315</v>
      </c>
      <c r="G11" s="49">
        <v>2.9441484007957901</v>
      </c>
      <c r="H11" s="51">
        <v>9.5757615606586015E-3</v>
      </c>
      <c r="I11" s="52">
        <v>6.848584668183031E-3</v>
      </c>
    </row>
    <row r="12" spans="1:9" x14ac:dyDescent="0.3">
      <c r="A12"/>
      <c r="B12" s="146"/>
      <c r="C12" s="148" t="s">
        <v>13</v>
      </c>
      <c r="D12" s="50" t="s">
        <v>14</v>
      </c>
      <c r="E12" s="48"/>
      <c r="F12" s="49">
        <f t="shared" si="0"/>
        <v>0.19474584065307315</v>
      </c>
      <c r="G12" s="54">
        <v>0.19424428865307317</v>
      </c>
      <c r="H12" s="55">
        <v>4.0499999999999992E-4</v>
      </c>
      <c r="I12" s="56">
        <v>9.6551999999999993E-5</v>
      </c>
    </row>
    <row r="13" spans="1:9" x14ac:dyDescent="0.3">
      <c r="A13"/>
      <c r="B13" s="146"/>
      <c r="C13" s="148"/>
      <c r="D13" s="50" t="s">
        <v>15</v>
      </c>
      <c r="E13" s="48"/>
      <c r="F13" s="49">
        <f t="shared" si="0"/>
        <v>54.096066848075878</v>
      </c>
      <c r="G13" s="57">
        <v>53.956746848075881</v>
      </c>
      <c r="H13" s="54">
        <v>0.11249999999999999</v>
      </c>
      <c r="I13" s="52">
        <v>2.682E-2</v>
      </c>
    </row>
    <row r="14" spans="1:9" ht="15" customHeight="1" x14ac:dyDescent="0.3">
      <c r="A14"/>
      <c r="B14" s="146"/>
      <c r="C14" s="50" t="s">
        <v>54</v>
      </c>
      <c r="D14" s="47" t="s">
        <v>14</v>
      </c>
      <c r="E14" s="48"/>
      <c r="F14" s="58">
        <v>1.1564454458054912E-2</v>
      </c>
      <c r="G14" s="59">
        <v>0</v>
      </c>
      <c r="H14" s="58">
        <v>1.1564454458054912E-2</v>
      </c>
      <c r="I14" s="60">
        <v>0</v>
      </c>
    </row>
    <row r="15" spans="1:9" ht="15" customHeight="1" x14ac:dyDescent="0.3">
      <c r="A15"/>
      <c r="B15" s="146"/>
      <c r="C15" s="50"/>
      <c r="D15" s="47" t="s">
        <v>15</v>
      </c>
      <c r="E15" s="48"/>
      <c r="F15" s="61">
        <v>3.212348460570809</v>
      </c>
      <c r="G15" s="62">
        <v>0</v>
      </c>
      <c r="H15" s="61">
        <v>3.212348460570809</v>
      </c>
      <c r="I15" s="62">
        <v>0</v>
      </c>
    </row>
    <row r="16" spans="1:9" ht="15" customHeight="1" x14ac:dyDescent="0.3">
      <c r="A16"/>
      <c r="B16" s="63" t="s">
        <v>84</v>
      </c>
      <c r="C16" s="50" t="s">
        <v>103</v>
      </c>
      <c r="D16" s="50" t="s">
        <v>7</v>
      </c>
      <c r="E16" s="48"/>
      <c r="F16" s="49">
        <f t="shared" si="0"/>
        <v>0.9285271680321</v>
      </c>
      <c r="G16" s="64">
        <v>0.86156400003209999</v>
      </c>
      <c r="H16" s="65">
        <v>5.7779999999999998E-2</v>
      </c>
      <c r="I16" s="51">
        <v>9.183168000000002E-3</v>
      </c>
    </row>
    <row r="17" spans="1:9" ht="15" customHeight="1" x14ac:dyDescent="0.3">
      <c r="A17"/>
      <c r="B17" s="146" t="s">
        <v>95</v>
      </c>
      <c r="C17" s="66" t="s">
        <v>100</v>
      </c>
      <c r="D17" s="50" t="s">
        <v>9</v>
      </c>
      <c r="E17" s="48"/>
      <c r="F17" s="49">
        <f t="shared" si="0"/>
        <v>2.4519317098740165</v>
      </c>
      <c r="G17" s="53">
        <v>2.344562703481706</v>
      </c>
      <c r="H17" s="52">
        <v>2.7603437293130546E-2</v>
      </c>
      <c r="I17" s="52">
        <v>7.9765569099179673E-2</v>
      </c>
    </row>
    <row r="18" spans="1:9" ht="15" customHeight="1" x14ac:dyDescent="0.3">
      <c r="A18"/>
      <c r="B18" s="146"/>
      <c r="C18" s="50" t="s">
        <v>105</v>
      </c>
      <c r="D18" s="50" t="s">
        <v>9</v>
      </c>
      <c r="E18" s="48"/>
      <c r="F18" s="49">
        <f>SUM(G18:I18)</f>
        <v>2.4557751051453804</v>
      </c>
      <c r="G18" s="49">
        <v>2.3485514027533898</v>
      </c>
      <c r="H18" s="52">
        <v>2.7566081169645457E-2</v>
      </c>
      <c r="I18" s="52">
        <v>7.9657621222345196E-2</v>
      </c>
    </row>
    <row r="19" spans="1:9" ht="15" customHeight="1" x14ac:dyDescent="0.3">
      <c r="A19"/>
      <c r="B19" s="146"/>
      <c r="C19" s="50" t="s">
        <v>16</v>
      </c>
      <c r="D19" s="50" t="s">
        <v>9</v>
      </c>
      <c r="E19" s="48"/>
      <c r="F19" s="49">
        <f>SUM(G19:I19)</f>
        <v>2.4767436661260032</v>
      </c>
      <c r="G19" s="49">
        <v>2.3688768583189699</v>
      </c>
      <c r="H19" s="52">
        <v>2.7731416778062439E-2</v>
      </c>
      <c r="I19" s="52">
        <v>8.0135391028970743E-2</v>
      </c>
    </row>
    <row r="20" spans="1:9" ht="15" customHeight="1" x14ac:dyDescent="0.3">
      <c r="A20"/>
      <c r="B20" s="146"/>
      <c r="C20" s="50" t="s">
        <v>106</v>
      </c>
      <c r="D20" s="50" t="s">
        <v>9</v>
      </c>
      <c r="E20" s="48"/>
      <c r="F20" s="49">
        <f t="shared" ref="F20:F21" si="1">SUM(G20:I20)</f>
        <v>2.6938826722389044</v>
      </c>
      <c r="G20" s="53">
        <v>2.6481564193656544</v>
      </c>
      <c r="H20" s="51">
        <v>3.5391836589202625E-3</v>
      </c>
      <c r="I20" s="52">
        <v>4.2187069214329527E-2</v>
      </c>
    </row>
    <row r="21" spans="1:9" ht="15" customHeight="1" x14ac:dyDescent="0.3">
      <c r="A21"/>
      <c r="B21" s="146"/>
      <c r="C21" s="50" t="s">
        <v>10</v>
      </c>
      <c r="D21" s="50" t="s">
        <v>9</v>
      </c>
      <c r="E21" s="48"/>
      <c r="F21" s="49">
        <f t="shared" si="1"/>
        <v>1.6443065781333333</v>
      </c>
      <c r="G21" s="53">
        <v>1.6037237333333332</v>
      </c>
      <c r="H21" s="52">
        <v>3.9080150000000001E-2</v>
      </c>
      <c r="I21" s="51">
        <v>1.5026948000000002E-3</v>
      </c>
    </row>
    <row r="22" spans="1:9" ht="15" customHeight="1" x14ac:dyDescent="0.3">
      <c r="A22"/>
      <c r="B22" s="67"/>
      <c r="C22" s="67"/>
      <c r="D22" s="67"/>
      <c r="E22" s="68" t="s">
        <v>66</v>
      </c>
      <c r="F22" s="69">
        <f>SUM(F7:F21)</f>
        <v>83.84723207013505</v>
      </c>
      <c r="G22" s="69">
        <f>SUM(G7:G21)</f>
        <v>79.937351604020975</v>
      </c>
      <c r="H22" s="69">
        <f>SUM(H7:H21)</f>
        <v>3.5595886397529082</v>
      </c>
      <c r="I22" s="69">
        <f>SUM(I7:I21)</f>
        <v>0.3502918263611649</v>
      </c>
    </row>
    <row r="23" spans="1:9" ht="15" customHeight="1" x14ac:dyDescent="0.3">
      <c r="A23"/>
      <c r="B23" s="67"/>
      <c r="C23" s="67"/>
      <c r="D23" s="67"/>
      <c r="E23" s="67"/>
      <c r="F23" s="67"/>
      <c r="G23" s="67"/>
      <c r="H23" s="67"/>
      <c r="I23" s="67"/>
    </row>
    <row r="24" spans="1:9" ht="15" customHeight="1" x14ac:dyDescent="0.3">
      <c r="A24"/>
      <c r="B24" s="147" t="s">
        <v>87</v>
      </c>
      <c r="C24" s="147"/>
      <c r="D24" s="147"/>
      <c r="E24" s="147"/>
      <c r="F24" s="147"/>
      <c r="G24" s="147"/>
      <c r="H24" s="147"/>
      <c r="I24" s="147"/>
    </row>
    <row r="25" spans="1:9" ht="15" customHeight="1" x14ac:dyDescent="0.35">
      <c r="A25"/>
      <c r="B25" s="43" t="s">
        <v>17</v>
      </c>
      <c r="C25" s="43"/>
      <c r="D25" s="43" t="s">
        <v>1</v>
      </c>
      <c r="E25" s="44" t="s">
        <v>2</v>
      </c>
      <c r="F25" s="45" t="s">
        <v>3</v>
      </c>
      <c r="G25" s="46" t="s">
        <v>4</v>
      </c>
      <c r="H25" s="46" t="s">
        <v>5</v>
      </c>
      <c r="I25" s="46" t="s">
        <v>6</v>
      </c>
    </row>
    <row r="26" spans="1:9" ht="15" customHeight="1" x14ac:dyDescent="0.3">
      <c r="A26"/>
      <c r="B26" s="70" t="s">
        <v>53</v>
      </c>
      <c r="C26" s="50" t="s">
        <v>48</v>
      </c>
      <c r="D26" s="47" t="s">
        <v>14</v>
      </c>
      <c r="E26" s="48"/>
      <c r="F26" s="61">
        <v>0.10701949155292678</v>
      </c>
      <c r="G26" s="71">
        <v>0.10402288591372257</v>
      </c>
      <c r="H26" s="72">
        <v>2.7737251209387311E-3</v>
      </c>
      <c r="I26" s="73">
        <v>2.2288051826547468E-4</v>
      </c>
    </row>
    <row r="27" spans="1:9" ht="30.6" customHeight="1" x14ac:dyDescent="0.3">
      <c r="A27"/>
      <c r="B27" s="74" t="s">
        <v>85</v>
      </c>
      <c r="C27" s="50" t="s">
        <v>48</v>
      </c>
      <c r="D27" s="47" t="s">
        <v>14</v>
      </c>
      <c r="E27" s="75">
        <f>SUM(E26)</f>
        <v>0</v>
      </c>
      <c r="F27" s="76">
        <v>9.7211099999999998E-3</v>
      </c>
      <c r="G27" s="76">
        <v>9.4489131951970076E-3</v>
      </c>
      <c r="H27" s="76">
        <v>2.5195117079163803E-4</v>
      </c>
      <c r="I27" s="77">
        <v>2.024533977780339E-5</v>
      </c>
    </row>
    <row r="28" spans="1:9" ht="15" customHeight="1" x14ac:dyDescent="0.3">
      <c r="A28"/>
      <c r="B28" s="67"/>
      <c r="C28" s="67"/>
      <c r="D28" s="67"/>
      <c r="E28" s="68" t="s">
        <v>67</v>
      </c>
      <c r="F28" s="69">
        <f>SUM(F26:F27)</f>
        <v>0.11674060155292679</v>
      </c>
      <c r="G28" s="69">
        <f t="shared" ref="G28:I28" si="2">SUM(G26:G27)</f>
        <v>0.11347179910891958</v>
      </c>
      <c r="H28" s="69">
        <f t="shared" si="2"/>
        <v>3.0256762917303692E-3</v>
      </c>
      <c r="I28" s="69">
        <f t="shared" si="2"/>
        <v>2.4312585804327807E-4</v>
      </c>
    </row>
    <row r="29" spans="1:9" x14ac:dyDescent="0.3">
      <c r="A29"/>
      <c r="B29" s="67"/>
      <c r="C29" s="67"/>
      <c r="D29" s="67"/>
      <c r="E29" s="67"/>
      <c r="F29" s="67"/>
      <c r="G29" s="67"/>
      <c r="H29" s="67"/>
      <c r="I29" s="67"/>
    </row>
    <row r="30" spans="1:9" x14ac:dyDescent="0.3">
      <c r="A30"/>
      <c r="B30" s="67"/>
      <c r="C30" s="67"/>
      <c r="D30" s="67"/>
      <c r="E30" s="67"/>
      <c r="F30" s="67"/>
      <c r="G30" s="67"/>
      <c r="H30" s="67"/>
      <c r="I30" s="67"/>
    </row>
    <row r="31" spans="1:9" x14ac:dyDescent="0.3">
      <c r="A31"/>
      <c r="B31" s="147" t="s">
        <v>88</v>
      </c>
      <c r="C31" s="147"/>
      <c r="D31" s="147"/>
      <c r="E31" s="147"/>
      <c r="F31" s="147"/>
      <c r="G31" s="147"/>
      <c r="H31" s="147"/>
      <c r="I31" s="147"/>
    </row>
    <row r="32" spans="1:9" ht="15.6" x14ac:dyDescent="0.35">
      <c r="A32"/>
      <c r="B32" s="43" t="s">
        <v>17</v>
      </c>
      <c r="C32" s="43"/>
      <c r="D32" s="43" t="s">
        <v>1</v>
      </c>
      <c r="E32" s="44" t="s">
        <v>2</v>
      </c>
      <c r="F32" s="45" t="s">
        <v>3</v>
      </c>
      <c r="G32" s="46" t="s">
        <v>4</v>
      </c>
      <c r="H32" s="46" t="s">
        <v>5</v>
      </c>
      <c r="I32" s="46" t="s">
        <v>6</v>
      </c>
    </row>
    <row r="33" spans="1:9" x14ac:dyDescent="0.3">
      <c r="A33"/>
      <c r="B33" s="78" t="s">
        <v>86</v>
      </c>
      <c r="C33" s="79" t="s">
        <v>96</v>
      </c>
      <c r="D33" s="79" t="s">
        <v>19</v>
      </c>
      <c r="E33" s="48"/>
      <c r="F33" s="80">
        <v>0.44600000000000001</v>
      </c>
      <c r="G33" s="80">
        <v>0.42899999999999999</v>
      </c>
      <c r="H33" s="80">
        <v>1.7000000000000001E-2</v>
      </c>
      <c r="I33" s="80">
        <v>6.0999999999999997E-4</v>
      </c>
    </row>
    <row r="34" spans="1:9" ht="15" customHeight="1" x14ac:dyDescent="0.3">
      <c r="A34"/>
      <c r="B34" s="67"/>
      <c r="C34" s="67"/>
      <c r="D34" s="67"/>
      <c r="E34" s="68" t="s">
        <v>89</v>
      </c>
      <c r="F34" s="69">
        <f>SUM(F33)</f>
        <v>0.44600000000000001</v>
      </c>
      <c r="G34" s="69">
        <f t="shared" ref="G34:I34" si="3">SUM(G33)</f>
        <v>0.42899999999999999</v>
      </c>
      <c r="H34" s="69">
        <f t="shared" si="3"/>
        <v>1.7000000000000001E-2</v>
      </c>
      <c r="I34" s="69">
        <f t="shared" si="3"/>
        <v>6.0999999999999997E-4</v>
      </c>
    </row>
    <row r="35" spans="1:9" x14ac:dyDescent="0.3">
      <c r="A35"/>
      <c r="B35" s="67"/>
      <c r="C35" s="67"/>
      <c r="D35" s="67"/>
      <c r="E35" s="67"/>
      <c r="F35" s="67"/>
      <c r="G35" s="67"/>
      <c r="H35" s="67"/>
      <c r="I35" s="67"/>
    </row>
    <row r="36" spans="1:9" x14ac:dyDescent="0.3">
      <c r="A36"/>
      <c r="B36" s="147" t="s">
        <v>55</v>
      </c>
      <c r="C36" s="147"/>
      <c r="D36" s="147"/>
      <c r="E36" s="147"/>
      <c r="F36" s="147"/>
      <c r="G36" s="67"/>
      <c r="H36" s="67"/>
      <c r="I36" s="67"/>
    </row>
    <row r="37" spans="1:9" ht="15.6" x14ac:dyDescent="0.35">
      <c r="A37"/>
      <c r="B37" s="43" t="s">
        <v>0</v>
      </c>
      <c r="C37" s="43"/>
      <c r="D37" s="43" t="s">
        <v>1</v>
      </c>
      <c r="E37" s="44" t="s">
        <v>2</v>
      </c>
      <c r="F37" s="45" t="s">
        <v>3</v>
      </c>
      <c r="G37" s="67"/>
      <c r="H37" s="67"/>
      <c r="I37" s="67"/>
    </row>
    <row r="38" spans="1:9" ht="15.6" x14ac:dyDescent="0.3">
      <c r="A38"/>
      <c r="B38" s="81" t="s">
        <v>22</v>
      </c>
      <c r="C38" s="81" t="s">
        <v>23</v>
      </c>
      <c r="D38" s="81" t="s">
        <v>7</v>
      </c>
      <c r="E38" s="82"/>
      <c r="F38" s="83">
        <v>1</v>
      </c>
      <c r="G38" s="67"/>
      <c r="H38" s="67"/>
      <c r="I38" s="67"/>
    </row>
    <row r="39" spans="1:9" ht="15.6" x14ac:dyDescent="0.3">
      <c r="A39"/>
      <c r="B39" s="81" t="s">
        <v>20</v>
      </c>
      <c r="C39" s="81" t="s">
        <v>24</v>
      </c>
      <c r="D39" s="81" t="s">
        <v>7</v>
      </c>
      <c r="E39" s="82"/>
      <c r="F39" s="83">
        <v>25</v>
      </c>
      <c r="G39" s="67"/>
      <c r="H39" s="67"/>
      <c r="I39" s="67"/>
    </row>
    <row r="40" spans="1:9" ht="15.6" x14ac:dyDescent="0.3">
      <c r="A40"/>
      <c r="B40" s="81" t="s">
        <v>25</v>
      </c>
      <c r="C40" s="81" t="s">
        <v>26</v>
      </c>
      <c r="D40" s="81" t="s">
        <v>7</v>
      </c>
      <c r="E40" s="82"/>
      <c r="F40" s="83">
        <v>3.3</v>
      </c>
      <c r="G40" s="67"/>
      <c r="H40" s="67"/>
      <c r="I40" s="67"/>
    </row>
    <row r="41" spans="1:9" ht="15.6" x14ac:dyDescent="0.3">
      <c r="A41"/>
      <c r="B41" s="81" t="s">
        <v>27</v>
      </c>
      <c r="C41" s="81" t="s">
        <v>28</v>
      </c>
      <c r="D41" s="81" t="s">
        <v>7</v>
      </c>
      <c r="E41" s="82"/>
      <c r="F41" s="83">
        <v>298</v>
      </c>
      <c r="G41" s="67"/>
      <c r="H41" s="67"/>
      <c r="I41" s="67"/>
    </row>
    <row r="42" spans="1:9" ht="15.6" x14ac:dyDescent="0.3">
      <c r="A42"/>
      <c r="B42" s="81" t="s">
        <v>29</v>
      </c>
      <c r="C42" s="81" t="s">
        <v>30</v>
      </c>
      <c r="D42" s="81" t="s">
        <v>7</v>
      </c>
      <c r="E42" s="82"/>
      <c r="F42" s="83">
        <v>3</v>
      </c>
      <c r="G42" s="67"/>
      <c r="H42" s="67"/>
      <c r="I42" s="67"/>
    </row>
    <row r="43" spans="1:9" x14ac:dyDescent="0.3">
      <c r="A43"/>
      <c r="B43" s="146" t="s">
        <v>107</v>
      </c>
      <c r="C43" s="146"/>
      <c r="D43" s="146"/>
      <c r="E43" s="146"/>
      <c r="F43" s="84"/>
      <c r="G43" s="67"/>
      <c r="H43" s="67"/>
      <c r="I43" s="67"/>
    </row>
    <row r="44" spans="1:9" x14ac:dyDescent="0.3">
      <c r="A44"/>
      <c r="B44" s="85" t="s">
        <v>69</v>
      </c>
      <c r="C44" s="81" t="s">
        <v>21</v>
      </c>
      <c r="D44" s="81" t="s">
        <v>7</v>
      </c>
      <c r="E44" s="82"/>
      <c r="F44" s="83">
        <v>2087.5</v>
      </c>
      <c r="G44" s="67"/>
      <c r="H44" s="67"/>
      <c r="I44" s="67"/>
    </row>
    <row r="45" spans="1:9" ht="15.6" x14ac:dyDescent="0.3">
      <c r="A45"/>
      <c r="B45" s="85" t="s">
        <v>70</v>
      </c>
      <c r="C45" s="81" t="s">
        <v>31</v>
      </c>
      <c r="D45" s="81" t="s">
        <v>7</v>
      </c>
      <c r="E45" s="82"/>
      <c r="F45" s="83">
        <v>1430</v>
      </c>
      <c r="G45" s="67"/>
      <c r="H45" s="67"/>
      <c r="I45" s="67"/>
    </row>
    <row r="46" spans="1:9" x14ac:dyDescent="0.3">
      <c r="A46"/>
      <c r="B46" s="67"/>
      <c r="C46" s="67"/>
      <c r="D46" s="67"/>
      <c r="E46" s="68" t="s">
        <v>68</v>
      </c>
      <c r="F46" s="69">
        <f>SUM(F38:F42,F44:F45)</f>
        <v>3847.8</v>
      </c>
      <c r="G46" s="67"/>
      <c r="H46" s="67"/>
      <c r="I46" s="67"/>
    </row>
    <row r="47" spans="1:9" x14ac:dyDescent="0.3">
      <c r="A47"/>
      <c r="B47" s="67"/>
      <c r="C47" s="67"/>
      <c r="D47" s="67"/>
      <c r="E47" s="67"/>
      <c r="F47" s="67"/>
      <c r="G47" s="67"/>
      <c r="H47" s="67"/>
      <c r="I47" s="67"/>
    </row>
    <row r="48" spans="1:9" x14ac:dyDescent="0.3">
      <c r="A48"/>
      <c r="B48" s="147" t="s">
        <v>108</v>
      </c>
      <c r="C48" s="147"/>
      <c r="D48" s="147"/>
      <c r="E48" s="147"/>
      <c r="F48" s="147"/>
      <c r="G48" s="147"/>
      <c r="H48" s="147"/>
      <c r="I48" s="147"/>
    </row>
    <row r="49" spans="1:9" x14ac:dyDescent="0.3">
      <c r="A49"/>
      <c r="B49" s="143" t="s">
        <v>109</v>
      </c>
      <c r="C49" s="144"/>
      <c r="D49" s="144"/>
      <c r="E49" s="144"/>
      <c r="F49" s="144"/>
      <c r="G49" s="144"/>
      <c r="H49" s="144"/>
      <c r="I49" s="145"/>
    </row>
    <row r="50" spans="1:9" ht="15.6" x14ac:dyDescent="0.35">
      <c r="A50"/>
      <c r="B50" s="43" t="s">
        <v>17</v>
      </c>
      <c r="C50" s="43"/>
      <c r="D50" s="43" t="s">
        <v>1</v>
      </c>
      <c r="E50" s="44" t="s">
        <v>2</v>
      </c>
      <c r="F50" s="45" t="s">
        <v>3</v>
      </c>
      <c r="G50" s="46" t="s">
        <v>4</v>
      </c>
      <c r="H50" s="46" t="s">
        <v>5</v>
      </c>
      <c r="I50" s="46" t="s">
        <v>6</v>
      </c>
    </row>
    <row r="51" spans="1:9" x14ac:dyDescent="0.3">
      <c r="A51"/>
      <c r="B51" s="86" t="s">
        <v>32</v>
      </c>
      <c r="C51" s="87" t="s">
        <v>78</v>
      </c>
      <c r="D51" s="87" t="s">
        <v>51</v>
      </c>
      <c r="E51" s="88"/>
      <c r="F51" s="89">
        <f>SUM(G51:I51)</f>
        <v>3.6249999999999998E-2</v>
      </c>
      <c r="G51" s="90">
        <v>3.5999999999999997E-2</v>
      </c>
      <c r="H51" s="91">
        <v>1.25E-4</v>
      </c>
      <c r="I51" s="92">
        <v>1.25E-4</v>
      </c>
    </row>
    <row r="52" spans="1:9" x14ac:dyDescent="0.3">
      <c r="A52"/>
      <c r="B52" s="86" t="s">
        <v>33</v>
      </c>
      <c r="C52" s="87" t="s">
        <v>110</v>
      </c>
      <c r="D52" s="87" t="s">
        <v>51</v>
      </c>
      <c r="E52" s="88"/>
      <c r="F52" s="89">
        <f t="shared" ref="F52:F64" si="4">SUM(G52:I52)</f>
        <v>1.9119999999999998E-2</v>
      </c>
      <c r="G52" s="93">
        <v>1.9E-2</v>
      </c>
      <c r="H52" s="94">
        <v>2.0000000000000002E-5</v>
      </c>
      <c r="I52" s="95">
        <v>1E-4</v>
      </c>
    </row>
    <row r="53" spans="1:9" x14ac:dyDescent="0.3">
      <c r="A53"/>
      <c r="B53" s="149" t="s">
        <v>113</v>
      </c>
      <c r="C53" s="66" t="s">
        <v>100</v>
      </c>
      <c r="D53" s="50" t="s">
        <v>34</v>
      </c>
      <c r="E53" s="82"/>
      <c r="F53" s="89">
        <f t="shared" si="4"/>
        <v>0.26465659660708307</v>
      </c>
      <c r="G53" s="61">
        <v>0.25306740115826976</v>
      </c>
      <c r="H53" s="61">
        <v>2.9794597211813567E-3</v>
      </c>
      <c r="I53" s="61">
        <v>8.6097357276319463E-3</v>
      </c>
    </row>
    <row r="54" spans="1:9" x14ac:dyDescent="0.3">
      <c r="A54"/>
      <c r="B54" s="149"/>
      <c r="C54" s="81" t="s">
        <v>8</v>
      </c>
      <c r="D54" s="50" t="s">
        <v>34</v>
      </c>
      <c r="E54" s="82"/>
      <c r="F54" s="89">
        <f t="shared" si="4"/>
        <v>0.2702119459034516</v>
      </c>
      <c r="G54" s="61">
        <v>0.26562533940604049</v>
      </c>
      <c r="H54" s="76">
        <v>3.5500050289559562E-4</v>
      </c>
      <c r="I54" s="61">
        <v>4.2316059945154997E-3</v>
      </c>
    </row>
    <row r="55" spans="1:9" x14ac:dyDescent="0.3">
      <c r="A55"/>
      <c r="B55" s="149"/>
      <c r="C55" s="81" t="s">
        <v>35</v>
      </c>
      <c r="D55" s="50" t="s">
        <v>34</v>
      </c>
      <c r="E55" s="82"/>
      <c r="F55" s="89">
        <f t="shared" si="4"/>
        <v>0.20139081670323039</v>
      </c>
      <c r="G55" s="61">
        <v>0.19257200180765863</v>
      </c>
      <c r="H55" s="61">
        <v>2.2672241473501733E-3</v>
      </c>
      <c r="I55" s="61">
        <v>6.5515907482215918E-3</v>
      </c>
    </row>
    <row r="56" spans="1:9" x14ac:dyDescent="0.3">
      <c r="A56"/>
      <c r="B56" s="149"/>
      <c r="C56" s="81" t="s">
        <v>36</v>
      </c>
      <c r="D56" s="50" t="s">
        <v>34</v>
      </c>
      <c r="E56" s="82"/>
      <c r="F56" s="89">
        <f>SUM(G56:I56)</f>
        <v>0.24222570864916576</v>
      </c>
      <c r="G56" s="61">
        <v>0.23811414353898652</v>
      </c>
      <c r="H56" s="76">
        <v>3.1823259366712349E-4</v>
      </c>
      <c r="I56" s="61">
        <v>3.7933325165121112E-3</v>
      </c>
    </row>
    <row r="57" spans="1:9" ht="16.8" customHeight="1" x14ac:dyDescent="0.3">
      <c r="A57"/>
      <c r="B57" s="149"/>
      <c r="C57" s="81" t="s">
        <v>37</v>
      </c>
      <c r="D57" s="50" t="s">
        <v>34</v>
      </c>
      <c r="E57" s="82"/>
      <c r="F57" s="89">
        <f t="shared" si="4"/>
        <v>9.5709340974813109E-2</v>
      </c>
      <c r="G57" s="61">
        <v>9.1518271214776223E-2</v>
      </c>
      <c r="H57" s="61">
        <v>1.0774797606825878E-3</v>
      </c>
      <c r="I57" s="61">
        <v>3.1135899993542902E-3</v>
      </c>
    </row>
    <row r="58" spans="1:9" x14ac:dyDescent="0.3">
      <c r="A58"/>
      <c r="B58" s="149"/>
      <c r="C58" s="81" t="s">
        <v>38</v>
      </c>
      <c r="D58" s="50" t="s">
        <v>34</v>
      </c>
      <c r="E58" s="82"/>
      <c r="F58" s="89">
        <f t="shared" si="4"/>
        <v>1.2261607162235328E-2</v>
      </c>
      <c r="G58" s="61">
        <v>1.1776042036317838E-2</v>
      </c>
      <c r="H58" s="61">
        <v>4.6873987196406478E-4</v>
      </c>
      <c r="I58" s="77">
        <v>1.6825253953425731E-5</v>
      </c>
    </row>
    <row r="59" spans="1:9" ht="16.2" customHeight="1" x14ac:dyDescent="0.3">
      <c r="A59"/>
      <c r="B59" s="149"/>
      <c r="C59" s="81" t="s">
        <v>39</v>
      </c>
      <c r="D59" s="50" t="s">
        <v>34</v>
      </c>
      <c r="E59" s="82"/>
      <c r="F59" s="89">
        <f t="shared" si="4"/>
        <v>0.11572256077982236</v>
      </c>
      <c r="G59" s="61">
        <v>0.11375827364442151</v>
      </c>
      <c r="H59" s="76">
        <v>1.5203460800316271E-4</v>
      </c>
      <c r="I59" s="61">
        <v>1.8122525273976992E-3</v>
      </c>
    </row>
    <row r="60" spans="1:9" x14ac:dyDescent="0.3">
      <c r="A60"/>
      <c r="B60" s="149"/>
      <c r="C60" s="81" t="s">
        <v>40</v>
      </c>
      <c r="D60" s="50" t="s">
        <v>34</v>
      </c>
      <c r="E60" s="82"/>
      <c r="F60" s="89">
        <f t="shared" si="4"/>
        <v>1.2307062964487865E-2</v>
      </c>
      <c r="G60" s="61">
        <v>1.1819697768477409E-2</v>
      </c>
      <c r="H60" s="61">
        <v>4.7047756806262365E-4</v>
      </c>
      <c r="I60" s="77">
        <v>1.6887627947832529E-5</v>
      </c>
    </row>
    <row r="61" spans="1:9" x14ac:dyDescent="0.3">
      <c r="A61"/>
      <c r="B61" s="149"/>
      <c r="C61" s="81" t="s">
        <v>41</v>
      </c>
      <c r="D61" s="50" t="s">
        <v>34</v>
      </c>
      <c r="E61" s="82"/>
      <c r="F61" s="89">
        <f>SUM(G61:I61)</f>
        <v>2.5723651389304884E-2</v>
      </c>
      <c r="G61" s="61">
        <v>2.4704983292974481E-2</v>
      </c>
      <c r="H61" s="61">
        <v>9.8337036076377228E-4</v>
      </c>
      <c r="I61" s="77">
        <v>3.5297735566627408E-5</v>
      </c>
    </row>
    <row r="62" spans="1:9" x14ac:dyDescent="0.3">
      <c r="A62"/>
      <c r="B62" s="86" t="s">
        <v>42</v>
      </c>
      <c r="C62" s="50" t="s">
        <v>79</v>
      </c>
      <c r="D62" s="50" t="s">
        <v>51</v>
      </c>
      <c r="E62" s="82"/>
      <c r="F62" s="89">
        <f t="shared" si="4"/>
        <v>0.30589319810365689</v>
      </c>
      <c r="G62" s="61">
        <v>0.30037776747980877</v>
      </c>
      <c r="H62" s="76">
        <v>1.1123557560702079E-3</v>
      </c>
      <c r="I62" s="61">
        <v>4.4030748677779067E-3</v>
      </c>
    </row>
    <row r="63" spans="1:9" ht="15" customHeight="1" x14ac:dyDescent="0.3">
      <c r="A63"/>
      <c r="B63" s="63" t="s">
        <v>82</v>
      </c>
      <c r="C63" s="50" t="s">
        <v>43</v>
      </c>
      <c r="D63" s="50" t="s">
        <v>51</v>
      </c>
      <c r="E63" s="82"/>
      <c r="F63" s="89">
        <f t="shared" si="4"/>
        <v>0.15353000000000003</v>
      </c>
      <c r="G63" s="61">
        <v>0.15276000000000001</v>
      </c>
      <c r="H63" s="77">
        <v>1.0000000000000001E-5</v>
      </c>
      <c r="I63" s="61">
        <v>7.6000000000000004E-4</v>
      </c>
    </row>
    <row r="64" spans="1:9" ht="15" customHeight="1" x14ac:dyDescent="0.3">
      <c r="A64"/>
      <c r="B64" s="63" t="s">
        <v>83</v>
      </c>
      <c r="C64" s="50" t="s">
        <v>43</v>
      </c>
      <c r="D64" s="50" t="s">
        <v>51</v>
      </c>
      <c r="E64" s="82"/>
      <c r="F64" s="89">
        <f t="shared" si="4"/>
        <v>0.19309000000000001</v>
      </c>
      <c r="G64" s="61">
        <v>0.19212000000000001</v>
      </c>
      <c r="H64" s="77">
        <v>1.0000000000000001E-5</v>
      </c>
      <c r="I64" s="61">
        <v>9.6000000000000002E-4</v>
      </c>
    </row>
    <row r="65" spans="1:9" x14ac:dyDescent="0.3">
      <c r="A65"/>
      <c r="B65" s="96" t="s">
        <v>56</v>
      </c>
      <c r="C65" s="97" t="s">
        <v>45</v>
      </c>
      <c r="D65" s="98" t="s">
        <v>44</v>
      </c>
      <c r="E65" s="82"/>
      <c r="F65" s="99">
        <v>9.4</v>
      </c>
      <c r="G65" s="100">
        <v>0</v>
      </c>
      <c r="H65" s="100">
        <v>0</v>
      </c>
      <c r="I65" s="100">
        <v>0</v>
      </c>
    </row>
    <row r="66" spans="1:9" x14ac:dyDescent="0.3">
      <c r="A66"/>
      <c r="B66" s="101"/>
      <c r="C66" s="102"/>
      <c r="D66" s="103"/>
      <c r="E66" s="68" t="s">
        <v>71</v>
      </c>
      <c r="F66" s="69">
        <f>SUM(F51:F65)</f>
        <v>11.348092489237251</v>
      </c>
      <c r="G66" s="69">
        <f>SUM(G51:G65)</f>
        <v>1.9032139213477315</v>
      </c>
      <c r="H66" s="69">
        <f t="shared" ref="H66:I66" si="5">SUM(H51:H65)</f>
        <v>1.0349374890640667E-2</v>
      </c>
      <c r="I66" s="69">
        <f t="shared" si="5"/>
        <v>3.4529192998878931E-2</v>
      </c>
    </row>
    <row r="67" spans="1:9" x14ac:dyDescent="0.3">
      <c r="A67"/>
      <c r="B67" s="67"/>
      <c r="C67" s="67"/>
      <c r="D67" s="67"/>
      <c r="E67" s="67"/>
      <c r="F67" s="67"/>
      <c r="G67" s="67"/>
      <c r="H67" s="67"/>
      <c r="I67" s="67"/>
    </row>
    <row r="68" spans="1:9" x14ac:dyDescent="0.3">
      <c r="A68"/>
      <c r="B68" s="147" t="s">
        <v>57</v>
      </c>
      <c r="C68" s="147"/>
      <c r="D68" s="147"/>
      <c r="E68" s="147"/>
      <c r="F68" s="147"/>
      <c r="G68" s="147"/>
      <c r="H68" s="147"/>
      <c r="I68" s="147"/>
    </row>
    <row r="69" spans="1:9" x14ac:dyDescent="0.3">
      <c r="A69"/>
      <c r="B69" s="143" t="s">
        <v>115</v>
      </c>
      <c r="C69" s="144"/>
      <c r="D69" s="144"/>
      <c r="E69" s="144"/>
      <c r="F69" s="144"/>
      <c r="G69" s="144"/>
      <c r="H69" s="144"/>
      <c r="I69" s="145"/>
    </row>
    <row r="70" spans="1:9" ht="15.6" x14ac:dyDescent="0.35">
      <c r="A70"/>
      <c r="B70" s="43" t="s">
        <v>17</v>
      </c>
      <c r="C70" s="43"/>
      <c r="D70" s="43" t="s">
        <v>1</v>
      </c>
      <c r="E70" s="44" t="s">
        <v>2</v>
      </c>
      <c r="F70" s="45" t="s">
        <v>3</v>
      </c>
      <c r="G70" s="46" t="s">
        <v>4</v>
      </c>
      <c r="H70" s="46" t="s">
        <v>5</v>
      </c>
      <c r="I70" s="46" t="s">
        <v>6</v>
      </c>
    </row>
    <row r="71" spans="1:9" x14ac:dyDescent="0.3">
      <c r="A71"/>
      <c r="B71" s="63" t="s">
        <v>63</v>
      </c>
      <c r="C71" s="104" t="s">
        <v>111</v>
      </c>
      <c r="D71" s="81" t="s">
        <v>52</v>
      </c>
      <c r="E71" s="82"/>
      <c r="F71" s="105">
        <f>SUM(G71:I71)</f>
        <v>0.13499999999999998</v>
      </c>
      <c r="G71" s="105">
        <v>0.13270849554752201</v>
      </c>
      <c r="H71" s="106">
        <v>1.7736102573358961E-4</v>
      </c>
      <c r="I71" s="105">
        <v>2.1141434267443878E-3</v>
      </c>
    </row>
    <row r="72" spans="1:9" x14ac:dyDescent="0.3">
      <c r="A72"/>
      <c r="B72" s="146" t="s">
        <v>80</v>
      </c>
      <c r="C72" s="81" t="s">
        <v>112</v>
      </c>
      <c r="D72" s="81" t="s">
        <v>52</v>
      </c>
      <c r="E72" s="82"/>
      <c r="F72" s="105">
        <f t="shared" ref="F72:F77" si="6">SUM(G72:I72)</f>
        <v>4.4936300000000005</v>
      </c>
      <c r="G72" s="61">
        <v>4.4694900000000004</v>
      </c>
      <c r="H72" s="77">
        <v>1.8799999999999999E-3</v>
      </c>
      <c r="I72" s="61">
        <v>2.2259999999999999E-2</v>
      </c>
    </row>
    <row r="73" spans="1:9" x14ac:dyDescent="0.3">
      <c r="A73"/>
      <c r="B73" s="146"/>
      <c r="C73" s="81" t="s">
        <v>75</v>
      </c>
      <c r="D73" s="81" t="s">
        <v>52</v>
      </c>
      <c r="E73" s="82"/>
      <c r="F73" s="105">
        <f t="shared" si="6"/>
        <v>2.3022900000000002</v>
      </c>
      <c r="G73" s="61">
        <v>2.2907999999999999</v>
      </c>
      <c r="H73" s="77">
        <v>8.0000000000000007E-5</v>
      </c>
      <c r="I73" s="61">
        <v>1.141E-2</v>
      </c>
    </row>
    <row r="74" spans="1:9" x14ac:dyDescent="0.3">
      <c r="A74"/>
      <c r="B74" s="146"/>
      <c r="C74" s="81" t="s">
        <v>76</v>
      </c>
      <c r="D74" s="81" t="s">
        <v>52</v>
      </c>
      <c r="E74" s="82"/>
      <c r="F74" s="105">
        <f t="shared" si="6"/>
        <v>1.0189000000000001</v>
      </c>
      <c r="G74" s="61">
        <v>1.0138100000000001</v>
      </c>
      <c r="H74" s="77">
        <v>4.0000000000000003E-5</v>
      </c>
      <c r="I74" s="61">
        <v>5.0499999999999998E-3</v>
      </c>
    </row>
    <row r="75" spans="1:9" x14ac:dyDescent="0.3">
      <c r="A75"/>
      <c r="B75" s="146" t="s">
        <v>47</v>
      </c>
      <c r="C75" s="50" t="s">
        <v>62</v>
      </c>
      <c r="D75" s="81" t="s">
        <v>52</v>
      </c>
      <c r="E75" s="82"/>
      <c r="F75" s="105">
        <f t="shared" si="6"/>
        <v>4.5999999999999999E-2</v>
      </c>
      <c r="G75" s="105">
        <v>4.5546642129869058E-2</v>
      </c>
      <c r="H75" s="106">
        <v>1.0290224030209375E-4</v>
      </c>
      <c r="I75" s="106">
        <v>3.5045562982884501E-4</v>
      </c>
    </row>
    <row r="76" spans="1:9" x14ac:dyDescent="0.3">
      <c r="A76"/>
      <c r="B76" s="146"/>
      <c r="C76" s="50" t="s">
        <v>64</v>
      </c>
      <c r="D76" s="81" t="s">
        <v>52</v>
      </c>
      <c r="E76" s="82"/>
      <c r="F76" s="105">
        <f t="shared" si="6"/>
        <v>1.6150000000000001E-2</v>
      </c>
      <c r="G76" s="107">
        <v>1.592E-2</v>
      </c>
      <c r="H76" s="108">
        <v>1.0000000000000001E-5</v>
      </c>
      <c r="I76" s="109">
        <v>2.2000000000000001E-4</v>
      </c>
    </row>
    <row r="77" spans="1:9" x14ac:dyDescent="0.3">
      <c r="A77"/>
      <c r="B77" s="63" t="s">
        <v>46</v>
      </c>
      <c r="C77" s="81" t="s">
        <v>77</v>
      </c>
      <c r="D77" s="81" t="s">
        <v>52</v>
      </c>
      <c r="E77" s="110"/>
      <c r="F77" s="105">
        <f t="shared" si="6"/>
        <v>2.716E-2</v>
      </c>
      <c r="G77" s="111">
        <v>2.7E-2</v>
      </c>
      <c r="H77" s="77">
        <v>9.0000000000000006E-5</v>
      </c>
      <c r="I77" s="76">
        <v>6.9999999999999994E-5</v>
      </c>
    </row>
    <row r="78" spans="1:9" x14ac:dyDescent="0.3">
      <c r="A78"/>
      <c r="B78" s="112"/>
      <c r="C78" s="112"/>
      <c r="D78" s="112"/>
      <c r="E78" s="68" t="s">
        <v>72</v>
      </c>
      <c r="F78" s="69">
        <f>SUM(F71:F77)</f>
        <v>8.0391300000000019</v>
      </c>
      <c r="G78" s="69">
        <f t="shared" ref="G78:I78" si="7">SUM(G71:G77)</f>
        <v>7.9952751376773925</v>
      </c>
      <c r="H78" s="69">
        <f t="shared" si="7"/>
        <v>2.3802632660356831E-3</v>
      </c>
      <c r="I78" s="69">
        <f t="shared" si="7"/>
        <v>4.1474599056573233E-2</v>
      </c>
    </row>
    <row r="79" spans="1:9" x14ac:dyDescent="0.3">
      <c r="A79"/>
      <c r="B79" s="67"/>
      <c r="C79" s="67"/>
      <c r="D79" s="67"/>
      <c r="E79" s="67"/>
      <c r="F79" s="67"/>
      <c r="G79" s="67"/>
      <c r="H79" s="67"/>
      <c r="I79" s="67"/>
    </row>
    <row r="80" spans="1:9" x14ac:dyDescent="0.3">
      <c r="A80"/>
      <c r="B80" s="147" t="s">
        <v>58</v>
      </c>
      <c r="C80" s="147"/>
      <c r="D80" s="147"/>
      <c r="E80" s="147"/>
      <c r="F80" s="147"/>
      <c r="G80" s="147"/>
      <c r="H80" s="147"/>
      <c r="I80" s="147"/>
    </row>
    <row r="81" spans="1:9" ht="15.6" x14ac:dyDescent="0.35">
      <c r="A81"/>
      <c r="B81" s="43" t="s">
        <v>17</v>
      </c>
      <c r="C81" s="43"/>
      <c r="D81" s="43" t="s">
        <v>1</v>
      </c>
      <c r="E81" s="44" t="s">
        <v>2</v>
      </c>
      <c r="F81" s="45" t="s">
        <v>3</v>
      </c>
      <c r="G81" s="46" t="s">
        <v>4</v>
      </c>
      <c r="H81" s="46" t="s">
        <v>5</v>
      </c>
      <c r="I81" s="46" t="s">
        <v>6</v>
      </c>
    </row>
    <row r="82" spans="1:9" ht="17.399999999999999" customHeight="1" x14ac:dyDescent="0.3">
      <c r="A82"/>
      <c r="B82" s="63" t="s">
        <v>97</v>
      </c>
      <c r="C82" s="113" t="s">
        <v>98</v>
      </c>
      <c r="D82" s="81" t="s">
        <v>49</v>
      </c>
      <c r="E82" s="82"/>
      <c r="F82" s="114">
        <f>SUM(G82:I82)</f>
        <v>0.47962981213149791</v>
      </c>
      <c r="G82" s="90">
        <v>7.7474433236332005E-2</v>
      </c>
      <c r="H82" s="90">
        <v>0.16712659879816333</v>
      </c>
      <c r="I82" s="90">
        <v>0.23502878009700257</v>
      </c>
    </row>
    <row r="83" spans="1:9" ht="16.2" x14ac:dyDescent="0.3">
      <c r="A83"/>
      <c r="B83" s="63" t="s">
        <v>90</v>
      </c>
      <c r="C83" s="113" t="s">
        <v>99</v>
      </c>
      <c r="D83" s="47" t="s">
        <v>49</v>
      </c>
      <c r="E83" s="82"/>
      <c r="F83" s="114">
        <f>SUM(G83:I83)</f>
        <v>3.1288278893775903E-2</v>
      </c>
      <c r="G83" s="115">
        <v>2.9853520328300048E-2</v>
      </c>
      <c r="H83" s="115">
        <v>1.4071740690848173E-3</v>
      </c>
      <c r="I83" s="115">
        <v>2.758449639103633E-5</v>
      </c>
    </row>
    <row r="84" spans="1:9" ht="14.4" customHeight="1" x14ac:dyDescent="0.3">
      <c r="A84"/>
      <c r="B84" s="112"/>
      <c r="C84" s="116"/>
      <c r="D84" s="67"/>
      <c r="E84" s="68" t="s">
        <v>73</v>
      </c>
      <c r="F84" s="69">
        <f>SUM(F82:F83)</f>
        <v>0.51091809102527386</v>
      </c>
      <c r="G84" s="69">
        <f t="shared" ref="G84:I84" si="8">SUM(G82:G83)</f>
        <v>0.10732795356463205</v>
      </c>
      <c r="H84" s="69">
        <f t="shared" si="8"/>
        <v>0.16853377286724813</v>
      </c>
      <c r="I84" s="69">
        <f t="shared" si="8"/>
        <v>0.2350563645933936</v>
      </c>
    </row>
    <row r="85" spans="1:9" x14ac:dyDescent="0.3">
      <c r="A85"/>
      <c r="B85" s="67"/>
      <c r="C85" s="67"/>
      <c r="D85" s="67"/>
      <c r="E85" s="67"/>
      <c r="F85" s="67"/>
      <c r="G85" s="67"/>
      <c r="H85" s="67"/>
      <c r="I85" s="67"/>
    </row>
    <row r="86" spans="1:9" x14ac:dyDescent="0.3">
      <c r="A86"/>
      <c r="B86" s="147" t="s">
        <v>18</v>
      </c>
      <c r="C86" s="147"/>
      <c r="D86" s="147"/>
      <c r="E86" s="147"/>
      <c r="F86" s="147"/>
      <c r="G86" s="147"/>
      <c r="H86" s="147"/>
      <c r="I86" s="147"/>
    </row>
    <row r="87" spans="1:9" x14ac:dyDescent="0.3">
      <c r="A87"/>
      <c r="B87" s="143" t="s">
        <v>114</v>
      </c>
      <c r="C87" s="144"/>
      <c r="D87" s="144"/>
      <c r="E87" s="144"/>
      <c r="F87" s="144"/>
      <c r="G87" s="144"/>
      <c r="H87" s="144"/>
      <c r="I87" s="145"/>
    </row>
    <row r="88" spans="1:9" ht="15.6" x14ac:dyDescent="0.35">
      <c r="A88"/>
      <c r="B88" s="43" t="s">
        <v>17</v>
      </c>
      <c r="C88" s="43"/>
      <c r="D88" s="43" t="s">
        <v>1</v>
      </c>
      <c r="E88" s="44" t="s">
        <v>2</v>
      </c>
      <c r="F88" s="45" t="s">
        <v>3</v>
      </c>
      <c r="G88" s="46" t="s">
        <v>4</v>
      </c>
      <c r="H88" s="46" t="s">
        <v>5</v>
      </c>
      <c r="I88" s="46" t="s">
        <v>6</v>
      </c>
    </row>
    <row r="89" spans="1:9" ht="16.2" customHeight="1" x14ac:dyDescent="0.3">
      <c r="A89"/>
      <c r="B89" s="138" t="s">
        <v>59</v>
      </c>
      <c r="C89" s="81" t="s">
        <v>91</v>
      </c>
      <c r="D89" s="50" t="s">
        <v>7</v>
      </c>
      <c r="E89" s="82"/>
      <c r="F89" s="117">
        <f>SUM(G89:I89)</f>
        <v>0.20693888847975742</v>
      </c>
      <c r="G89" s="118">
        <v>0</v>
      </c>
      <c r="H89" s="119">
        <v>0.20693888847975742</v>
      </c>
      <c r="I89" s="118">
        <v>0</v>
      </c>
    </row>
    <row r="90" spans="1:9" ht="16.2" customHeight="1" x14ac:dyDescent="0.3">
      <c r="A90"/>
      <c r="B90" s="138"/>
      <c r="C90" s="81" t="s">
        <v>93</v>
      </c>
      <c r="D90" s="50" t="s">
        <v>7</v>
      </c>
      <c r="E90" s="82"/>
      <c r="F90" s="117">
        <f t="shared" ref="F90:F94" si="9">SUM(G90:I90)</f>
        <v>0.49247999999999981</v>
      </c>
      <c r="G90" s="120">
        <v>0</v>
      </c>
      <c r="H90" s="120">
        <v>0.49247999999999981</v>
      </c>
      <c r="I90" s="120">
        <v>0</v>
      </c>
    </row>
    <row r="91" spans="1:9" x14ac:dyDescent="0.3">
      <c r="A91"/>
      <c r="B91" s="138"/>
      <c r="C91" s="81" t="s">
        <v>92</v>
      </c>
      <c r="D91" s="81" t="s">
        <v>7</v>
      </c>
      <c r="E91" s="82"/>
      <c r="F91" s="117">
        <f t="shared" si="9"/>
        <v>0.59447807999999991</v>
      </c>
      <c r="G91" s="62">
        <v>0</v>
      </c>
      <c r="H91" s="62">
        <v>0.59447807999999991</v>
      </c>
      <c r="I91" s="62">
        <v>0</v>
      </c>
    </row>
    <row r="92" spans="1:9" ht="16.8" customHeight="1" x14ac:dyDescent="0.3">
      <c r="A92"/>
      <c r="B92" s="138" t="s">
        <v>60</v>
      </c>
      <c r="C92" s="81" t="s">
        <v>91</v>
      </c>
      <c r="D92" s="50" t="s">
        <v>7</v>
      </c>
      <c r="E92" s="82"/>
      <c r="F92" s="117">
        <f t="shared" si="9"/>
        <v>0.64668402649924206</v>
      </c>
      <c r="G92" s="120">
        <v>0</v>
      </c>
      <c r="H92" s="120">
        <v>0.64668402649924206</v>
      </c>
      <c r="I92" s="120">
        <v>0</v>
      </c>
    </row>
    <row r="93" spans="1:9" ht="16.8" customHeight="1" x14ac:dyDescent="0.3">
      <c r="A93"/>
      <c r="B93" s="138"/>
      <c r="C93" s="81" t="s">
        <v>93</v>
      </c>
      <c r="D93" s="50" t="s">
        <v>7</v>
      </c>
      <c r="E93" s="82"/>
      <c r="F93" s="117">
        <f t="shared" si="9"/>
        <v>1.5389999999999997</v>
      </c>
      <c r="G93" s="120">
        <v>0</v>
      </c>
      <c r="H93" s="120">
        <v>1.5389999999999997</v>
      </c>
      <c r="I93" s="120">
        <v>0</v>
      </c>
    </row>
    <row r="94" spans="1:9" x14ac:dyDescent="0.3">
      <c r="A94"/>
      <c r="B94" s="138"/>
      <c r="C94" s="81" t="s">
        <v>92</v>
      </c>
      <c r="D94" s="81" t="s">
        <v>7</v>
      </c>
      <c r="E94" s="82"/>
      <c r="F94" s="117">
        <f t="shared" si="9"/>
        <v>1.8577439999999998</v>
      </c>
      <c r="G94" s="120">
        <v>0</v>
      </c>
      <c r="H94" s="120">
        <v>1.8577439999999998</v>
      </c>
      <c r="I94" s="120">
        <v>0</v>
      </c>
    </row>
    <row r="95" spans="1:9" x14ac:dyDescent="0.3">
      <c r="A95"/>
      <c r="B95" s="112"/>
      <c r="C95" s="112"/>
      <c r="D95" s="112"/>
      <c r="E95" s="68" t="s">
        <v>74</v>
      </c>
      <c r="F95" s="69">
        <f>SUM(F89:F94)</f>
        <v>5.3373249949789985</v>
      </c>
      <c r="G95" s="69">
        <f t="shared" ref="G95:I95" si="10">SUM(G89:G94)</f>
        <v>0</v>
      </c>
      <c r="H95" s="69">
        <f t="shared" si="10"/>
        <v>5.3373249949789985</v>
      </c>
      <c r="I95" s="69">
        <f t="shared" si="10"/>
        <v>0</v>
      </c>
    </row>
    <row r="96" spans="1:9" x14ac:dyDescent="0.3">
      <c r="A96"/>
      <c r="B96" s="67"/>
      <c r="C96" s="67"/>
      <c r="D96" s="67"/>
      <c r="E96" s="67"/>
      <c r="F96" s="67"/>
      <c r="G96" s="67"/>
      <c r="H96" s="67"/>
      <c r="I96" s="67"/>
    </row>
    <row r="97" spans="1:10" x14ac:dyDescent="0.3">
      <c r="A97"/>
      <c r="B97" s="67"/>
      <c r="C97" s="67"/>
      <c r="D97" s="67"/>
      <c r="E97" s="67"/>
      <c r="F97" s="67"/>
      <c r="G97" s="67"/>
      <c r="H97" s="67"/>
      <c r="I97" s="67"/>
    </row>
    <row r="98" spans="1:10" ht="15.6" x14ac:dyDescent="0.3">
      <c r="A98"/>
      <c r="B98" s="139" t="s">
        <v>61</v>
      </c>
      <c r="C98" s="139"/>
      <c r="D98" s="139"/>
      <c r="E98" s="139"/>
      <c r="F98" s="121" t="s">
        <v>3</v>
      </c>
      <c r="G98" s="122" t="s">
        <v>4</v>
      </c>
      <c r="H98" s="122" t="s">
        <v>5</v>
      </c>
      <c r="I98" s="122" t="s">
        <v>6</v>
      </c>
      <c r="J98" s="2"/>
    </row>
    <row r="99" spans="1:10" x14ac:dyDescent="0.3">
      <c r="A99"/>
      <c r="B99" s="139"/>
      <c r="C99" s="139"/>
      <c r="D99" s="139"/>
      <c r="E99" s="139"/>
      <c r="F99" s="123">
        <f>SUM(F95,F84,F78,F66,F46,F34,F28,F22)</f>
        <v>3957.4454382469294</v>
      </c>
      <c r="G99" s="123">
        <f>SUM(G95,G84,G78,G66,G46,G34,G28,G22)</f>
        <v>90.485640415719644</v>
      </c>
      <c r="H99" s="123">
        <f>SUM(H95,H84,H78,H66,H46,H34,H28,H22)</f>
        <v>9.0982027220475619</v>
      </c>
      <c r="I99" s="123">
        <f>SUM(I95,I84,I78,I66,I46,I34,I28,I22)</f>
        <v>0.66220510886805384</v>
      </c>
      <c r="J99" s="2"/>
    </row>
    <row r="100" spans="1:10" x14ac:dyDescent="0.3">
      <c r="A100"/>
      <c r="B100" s="67"/>
      <c r="C100" s="67"/>
      <c r="D100" s="67"/>
      <c r="E100" s="67"/>
      <c r="F100" s="67"/>
      <c r="G100" s="67"/>
      <c r="H100" s="67"/>
      <c r="I100" s="67"/>
    </row>
    <row r="101" spans="1:10" x14ac:dyDescent="0.3">
      <c r="A101"/>
      <c r="B101" s="67"/>
      <c r="C101" s="67"/>
      <c r="D101" s="140" t="s">
        <v>116</v>
      </c>
      <c r="E101" s="141"/>
      <c r="F101" s="142"/>
      <c r="G101" s="67"/>
      <c r="H101" s="67"/>
      <c r="I101" s="67"/>
    </row>
    <row r="102" spans="1:10" x14ac:dyDescent="0.3">
      <c r="A102"/>
      <c r="B102" s="67"/>
      <c r="C102" s="67"/>
      <c r="D102" s="124" t="s">
        <v>81</v>
      </c>
      <c r="E102" s="124"/>
      <c r="F102" s="115">
        <f>SUM(F99*0.001)</f>
        <v>3.9574454382469293</v>
      </c>
      <c r="G102" s="67"/>
      <c r="H102" s="67"/>
      <c r="I102" s="67"/>
    </row>
    <row r="103" spans="1:10" x14ac:dyDescent="0.3">
      <c r="A103"/>
      <c r="B103" s="67"/>
      <c r="C103" s="67"/>
      <c r="D103" s="124" t="s">
        <v>50</v>
      </c>
      <c r="E103" s="124"/>
      <c r="F103" s="120">
        <f>SUM(F102*2.3)</f>
        <v>9.102124507967936</v>
      </c>
      <c r="G103" s="67"/>
      <c r="H103" s="67"/>
      <c r="I103" s="67"/>
    </row>
    <row r="104" spans="1:10" x14ac:dyDescent="0.3">
      <c r="A104"/>
      <c r="B104" s="67"/>
      <c r="C104" s="67"/>
      <c r="D104" s="124" t="s">
        <v>94</v>
      </c>
      <c r="E104" s="124"/>
      <c r="F104" s="125">
        <f>SUM(F103*10)</f>
        <v>91.02124507967936</v>
      </c>
      <c r="G104" s="67"/>
      <c r="H104" s="67"/>
      <c r="I104" s="67"/>
    </row>
    <row r="105" spans="1:10" x14ac:dyDescent="0.3">
      <c r="A105"/>
      <c r="B105"/>
      <c r="C105"/>
      <c r="D105"/>
      <c r="E105"/>
      <c r="F105"/>
      <c r="G105"/>
      <c r="H105"/>
      <c r="I105"/>
    </row>
  </sheetData>
  <sheetProtection selectLockedCells="1" selectUnlockedCells="1"/>
  <mergeCells count="22">
    <mergeCell ref="B68:I68"/>
    <mergeCell ref="B5:I5"/>
    <mergeCell ref="B7:B15"/>
    <mergeCell ref="C12:C13"/>
    <mergeCell ref="B17:B21"/>
    <mergeCell ref="B24:I24"/>
    <mergeCell ref="B31:I31"/>
    <mergeCell ref="B36:F36"/>
    <mergeCell ref="B43:E43"/>
    <mergeCell ref="B48:I48"/>
    <mergeCell ref="B49:I49"/>
    <mergeCell ref="B53:B61"/>
    <mergeCell ref="B89:B91"/>
    <mergeCell ref="B92:B94"/>
    <mergeCell ref="B98:E99"/>
    <mergeCell ref="D101:F101"/>
    <mergeCell ref="B69:I69"/>
    <mergeCell ref="B72:B74"/>
    <mergeCell ref="B75:B76"/>
    <mergeCell ref="B80:I80"/>
    <mergeCell ref="B86:I86"/>
    <mergeCell ref="B87:I87"/>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 Carbon Calculator</vt:lpstr>
      <vt:lpstr>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reid</dc:creator>
  <cp:lastModifiedBy>jon reid</cp:lastModifiedBy>
  <dcterms:created xsi:type="dcterms:W3CDTF">2015-06-05T18:17:20Z</dcterms:created>
  <dcterms:modified xsi:type="dcterms:W3CDTF">2023-05-13T01:37:34Z</dcterms:modified>
</cp:coreProperties>
</file>